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1" windowWidth="19440" windowHeight="8415" tabRatio="819" activeTab="0"/>
  </bookViews>
  <sheets>
    <sheet name="Summary" sheetId="1" r:id="rId1"/>
    <sheet name="Interior" sheetId="2" r:id="rId2"/>
    <sheet name="Furniture" sheetId="3" r:id="rId3"/>
    <sheet name="ELE Boq" sheetId="4" r:id="rId4"/>
    <sheet name="IT Network LAN-Voice" sheetId="5" r:id="rId5"/>
    <sheet name="HVAC " sheetId="6" r:id="rId6"/>
    <sheet name="LV SECURITY BOQ" sheetId="7" r:id="rId7"/>
    <sheet name="9th M.Sheet" sheetId="8" state="hidden" r:id="rId8"/>
    <sheet name="8th M.Sheet" sheetId="9" state="hidden" r:id="rId9"/>
    <sheet name="DWG" sheetId="10" r:id="rId10"/>
  </sheets>
  <externalReferences>
    <externalReference r:id="rId13"/>
  </externalReferences>
  <definedNames>
    <definedName name="fsdfd" hidden="1">#REF!</definedName>
    <definedName name="_xlnm.Print_Area" localSheetId="8">'8th M.Sheet'!$A$7:$I$238</definedName>
    <definedName name="_xlnm.Print_Area" localSheetId="9">'DWG'!$A$1:$I$50</definedName>
    <definedName name="_xlnm.Print_Area" localSheetId="3">'ELE Boq'!$A$1:$F$230</definedName>
    <definedName name="_xlnm.Print_Area" localSheetId="2">'Furniture'!$A$3:$F$17</definedName>
    <definedName name="_xlnm.Print_Area" localSheetId="1">'Interior'!$A$2:$F$67</definedName>
    <definedName name="_xlnm.Print_Area" localSheetId="6">'LV SECURITY BOQ'!$A$1:$F$26</definedName>
    <definedName name="_xlnm.Print_Area" localSheetId="0">'Summary'!$A$1:$G$34</definedName>
    <definedName name="PRINT_AREA_MI" localSheetId="0">#REF!</definedName>
    <definedName name="PRINT_AREA_MI">#REF!</definedName>
    <definedName name="_xlnm.Print_Titles" localSheetId="8">'8th M.Sheet'!$7:$7</definedName>
    <definedName name="_xlnm.Print_Titles" localSheetId="3">'ELE Boq'!$4:$5</definedName>
    <definedName name="_xlnm.Print_Titles" localSheetId="2">'Furniture'!$3:$4</definedName>
    <definedName name="_xlnm.Print_Titles" localSheetId="1">'Interior'!$4:$7</definedName>
    <definedName name="_xlnm.Print_Titles" localSheetId="6">'LV SECURITY BOQ'!$4:$4</definedName>
  </definedNames>
  <calcPr fullCalcOnLoad="1"/>
</workbook>
</file>

<file path=xl/sharedStrings.xml><?xml version="1.0" encoding="utf-8"?>
<sst xmlns="http://schemas.openxmlformats.org/spreadsheetml/2006/main" count="1011" uniqueCount="525">
  <si>
    <t>Project Value</t>
  </si>
  <si>
    <t>Description</t>
  </si>
  <si>
    <t>INTERIOR WORKS</t>
  </si>
  <si>
    <t>Unit</t>
  </si>
  <si>
    <t>Rate</t>
  </si>
  <si>
    <t>Amount</t>
  </si>
  <si>
    <t>C</t>
  </si>
  <si>
    <t>PANELLING &amp; BOXING WORK</t>
  </si>
  <si>
    <t xml:space="preserve">Laminate panelling </t>
  </si>
  <si>
    <t xml:space="preserve">Lacquered glass panelling </t>
  </si>
  <si>
    <t>D</t>
  </si>
  <si>
    <t>DOORS &amp; SHUTTERS</t>
  </si>
  <si>
    <t>Shutter work</t>
  </si>
  <si>
    <t>Nos</t>
  </si>
  <si>
    <t>E</t>
  </si>
  <si>
    <t>Loose Furniture</t>
  </si>
  <si>
    <t>G</t>
  </si>
  <si>
    <t>STORAGES</t>
  </si>
  <si>
    <t>H</t>
  </si>
  <si>
    <t>FALSE CEILING</t>
  </si>
  <si>
    <t xml:space="preserve"> Acoustical Ceiling  Grid Systems</t>
  </si>
  <si>
    <t xml:space="preserve">Gypsum Ceiling </t>
  </si>
  <si>
    <t>I</t>
  </si>
  <si>
    <t>J</t>
  </si>
  <si>
    <t>Painting :-</t>
  </si>
  <si>
    <t>K</t>
  </si>
  <si>
    <t>Miscellaneous</t>
  </si>
  <si>
    <t>Blinds</t>
  </si>
  <si>
    <t>Skirting</t>
  </si>
  <si>
    <t xml:space="preserve">Pelmet </t>
  </si>
  <si>
    <t>Pelmet in L shaped of 150mm x 300mm (for Blinds and pull down screen) all along external windows fabricated with 12mm commercial plywood &amp; finished in .8mm thick Laminate in visible area and other area covered with paint as per approval shade and make.</t>
  </si>
  <si>
    <t xml:space="preserve">Glass Etching </t>
  </si>
  <si>
    <t>Digital Prints</t>
  </si>
  <si>
    <t>nos</t>
  </si>
  <si>
    <t>Total Amount</t>
  </si>
  <si>
    <t>Qty</t>
  </si>
  <si>
    <t>B</t>
  </si>
  <si>
    <t>sq.m</t>
  </si>
  <si>
    <t>R.M</t>
  </si>
  <si>
    <t>QTY</t>
  </si>
  <si>
    <t xml:space="preserve"> Unit Price</t>
  </si>
  <si>
    <t xml:space="preserve">Total </t>
  </si>
  <si>
    <t>Sl.No</t>
  </si>
  <si>
    <t xml:space="preserve">visitor chair/Reception </t>
  </si>
  <si>
    <t>Glass filled Nylon Base, Gaslift, Twin Wheel Nylon Castors,</t>
  </si>
  <si>
    <t>T' Type Adjustable PU Armrest, Back: ABS with Mesh Upholstery</t>
  </si>
  <si>
    <t>Seat: PU Moulded Cushion</t>
  </si>
  <si>
    <t>Total</t>
  </si>
  <si>
    <t>b</t>
  </si>
  <si>
    <t>Reception</t>
  </si>
  <si>
    <t>L</t>
  </si>
  <si>
    <t>qty</t>
  </si>
  <si>
    <t>Grid ceiling</t>
  </si>
  <si>
    <t xml:space="preserve">Gypsum ceiling </t>
  </si>
  <si>
    <t>Deduction grid area</t>
  </si>
  <si>
    <t>Half height Partition area</t>
  </si>
  <si>
    <t>Gypsum full height both side</t>
  </si>
  <si>
    <t>I T room</t>
  </si>
  <si>
    <t xml:space="preserve">meeting </t>
  </si>
  <si>
    <t>cabin</t>
  </si>
  <si>
    <t>informal area</t>
  </si>
  <si>
    <t>Vetrified tile area</t>
  </si>
  <si>
    <t>Sound proof glass</t>
  </si>
  <si>
    <t>dinning glass</t>
  </si>
  <si>
    <t>Window pack area</t>
  </si>
  <si>
    <t xml:space="preserve">Graphics </t>
  </si>
  <si>
    <t>wall paper</t>
  </si>
  <si>
    <t>Prima partition</t>
  </si>
  <si>
    <t>meeting</t>
  </si>
  <si>
    <t>Al.skirting</t>
  </si>
  <si>
    <t>ma.cubivle</t>
  </si>
  <si>
    <t>rm</t>
  </si>
  <si>
    <t>IT room</t>
  </si>
  <si>
    <t>ma.cubicle</t>
  </si>
  <si>
    <t>Perimeter</t>
  </si>
  <si>
    <t>staircase</t>
  </si>
  <si>
    <t>column</t>
  </si>
  <si>
    <t xml:space="preserve">Bison board skinning </t>
  </si>
  <si>
    <t>deduction</t>
  </si>
  <si>
    <t>Soft board</t>
  </si>
  <si>
    <t>Writing board</t>
  </si>
  <si>
    <t xml:space="preserve">column boxing </t>
  </si>
  <si>
    <t xml:space="preserve">Punning </t>
  </si>
  <si>
    <t>entrance</t>
  </si>
  <si>
    <t>Parapet wall</t>
  </si>
  <si>
    <t xml:space="preserve">Painting </t>
  </si>
  <si>
    <t>perimeter</t>
  </si>
  <si>
    <t>Brick wal</t>
  </si>
  <si>
    <t xml:space="preserve">Plastering </t>
  </si>
  <si>
    <t>SCREED</t>
  </si>
  <si>
    <t>SQ.M</t>
  </si>
  <si>
    <t xml:space="preserve">l </t>
  </si>
  <si>
    <t xml:space="preserve"> d</t>
  </si>
  <si>
    <t>screed area in pl</t>
  </si>
  <si>
    <t>Brick wall</t>
  </si>
  <si>
    <t>Dry pantry</t>
  </si>
  <si>
    <t>hub room</t>
  </si>
  <si>
    <t>7th course Lintel</t>
  </si>
  <si>
    <t>R.m</t>
  </si>
  <si>
    <t>Dry pantry wall</t>
  </si>
  <si>
    <t>Vetrified tile flooring</t>
  </si>
  <si>
    <t>Floor area</t>
  </si>
  <si>
    <t xml:space="preserve">tile cladding </t>
  </si>
  <si>
    <t>Pantry</t>
  </si>
  <si>
    <t>floor protector</t>
  </si>
  <si>
    <t>Floor tile area</t>
  </si>
  <si>
    <t xml:space="preserve">False Flooring </t>
  </si>
  <si>
    <t>Hub room</t>
  </si>
  <si>
    <t>voice room</t>
  </si>
  <si>
    <t xml:space="preserve">wooden flooring </t>
  </si>
  <si>
    <t>conference room</t>
  </si>
  <si>
    <t xml:space="preserve">skirting </t>
  </si>
  <si>
    <t xml:space="preserve">Al.Skirting </t>
  </si>
  <si>
    <t>training room</t>
  </si>
  <si>
    <t>Voice Room</t>
  </si>
  <si>
    <t>dry pantry</t>
  </si>
  <si>
    <t>Meeting room</t>
  </si>
  <si>
    <t>Manager cubicle</t>
  </si>
  <si>
    <t>Conference</t>
  </si>
  <si>
    <t>conference</t>
  </si>
  <si>
    <t>entrance door</t>
  </si>
  <si>
    <t>reception</t>
  </si>
  <si>
    <t>main entrance</t>
  </si>
  <si>
    <t xml:space="preserve">window packing </t>
  </si>
  <si>
    <t>blnds</t>
  </si>
  <si>
    <t>SS railings</t>
  </si>
  <si>
    <t>graphics</t>
  </si>
  <si>
    <t>Training room</t>
  </si>
  <si>
    <t>Wall punning</t>
  </si>
  <si>
    <t xml:space="preserve">wall painting </t>
  </si>
  <si>
    <t>dooors</t>
  </si>
  <si>
    <t>framed door</t>
  </si>
  <si>
    <t>metal door</t>
  </si>
  <si>
    <t>wooden door</t>
  </si>
  <si>
    <t>patch fitting door</t>
  </si>
  <si>
    <t xml:space="preserve">gypsum partition - GI frame with both side gypsum </t>
  </si>
  <si>
    <t>meeting room</t>
  </si>
  <si>
    <t>Half height partition</t>
  </si>
  <si>
    <t>manager cubicle</t>
  </si>
  <si>
    <t>Al.Frame - one side gypsum &amp; one side ply</t>
  </si>
  <si>
    <t>Training Room screen</t>
  </si>
  <si>
    <t>Wall line glazed partition inbetween of partition</t>
  </si>
  <si>
    <t>Laquered glass</t>
  </si>
  <si>
    <t>Reception backdrop</t>
  </si>
  <si>
    <t>G.I frame with bison board</t>
  </si>
  <si>
    <t>Grid area</t>
  </si>
  <si>
    <t xml:space="preserve">voice </t>
  </si>
  <si>
    <t>manager cubucle</t>
  </si>
  <si>
    <t>work station</t>
  </si>
  <si>
    <t>Gypsum ceiling area</t>
  </si>
  <si>
    <t>sq,m</t>
  </si>
  <si>
    <t>Wall paper</t>
  </si>
  <si>
    <t>Cabin</t>
  </si>
  <si>
    <t>DB shutter</t>
  </si>
  <si>
    <t>soft board</t>
  </si>
  <si>
    <t>cubicle</t>
  </si>
  <si>
    <t>training</t>
  </si>
  <si>
    <t>8 seater</t>
  </si>
  <si>
    <t>16 seater</t>
  </si>
  <si>
    <t>wooden rafters</t>
  </si>
  <si>
    <t>glazed partiton</t>
  </si>
  <si>
    <t>Wooden rafters / Fins</t>
  </si>
  <si>
    <t xml:space="preserve">Carpet Flooring </t>
  </si>
  <si>
    <t>a</t>
  </si>
  <si>
    <t>A</t>
  </si>
  <si>
    <t>Ls</t>
  </si>
  <si>
    <t>Reception Table - Customized</t>
  </si>
  <si>
    <t xml:space="preserve">Work Station Chairs/Meeting Room/Cabin </t>
  </si>
  <si>
    <t>Projects &amp; Client Details</t>
  </si>
  <si>
    <t xml:space="preserve"> Project  -    Office Interiors</t>
  </si>
  <si>
    <t>Grand Total</t>
  </si>
  <si>
    <t>Index -  Floor</t>
  </si>
  <si>
    <t xml:space="preserve">Costing </t>
  </si>
  <si>
    <t>Collaborative Chairs</t>
  </si>
  <si>
    <r>
      <t xml:space="preserve">Mesh - Medium Back </t>
    </r>
    <r>
      <rPr>
        <sz val="11"/>
        <rFont val="Calibri"/>
        <family val="2"/>
      </rPr>
      <t>(Refer Image).</t>
    </r>
  </si>
  <si>
    <t xml:space="preserve"> Area in sft </t>
  </si>
  <si>
    <t>Pantry Counter - Customized</t>
  </si>
  <si>
    <r>
      <rPr>
        <b/>
        <sz val="11"/>
        <rFont val="Calibri"/>
        <family val="2"/>
      </rPr>
      <t xml:space="preserve">Discussion Table :                                                                                                                                                                                                    </t>
    </r>
    <r>
      <rPr>
        <sz val="11"/>
        <rFont val="Calibri"/>
        <family val="2"/>
      </rPr>
      <t>Supply of Round shape discussion glass top table  with SS design legs size : 900 mm dia</t>
    </r>
  </si>
  <si>
    <t>Quite/Discussion chairs</t>
  </si>
  <si>
    <t xml:space="preserve">Sofa </t>
  </si>
  <si>
    <t>Building -</t>
  </si>
  <si>
    <t>Providing and fixing of 200mm x 100mm Ply boxing to be made with 19mm plywood finished with 1mm thick laminate of approved make and shade as per design and architect approval.</t>
  </si>
  <si>
    <t>Bill OF Quantities</t>
  </si>
  <si>
    <t xml:space="preserve">SCHEDULE OF QUANTITIES  </t>
  </si>
  <si>
    <t>FOR LV SECURITY SYSTEM</t>
  </si>
  <si>
    <t>DESCRIPTION</t>
  </si>
  <si>
    <t>UNIT</t>
  </si>
  <si>
    <t>QTY.</t>
  </si>
  <si>
    <t>RATE</t>
  </si>
  <si>
    <t>AMOUNT</t>
  </si>
  <si>
    <t>No.</t>
  </si>
  <si>
    <t>(Rs.)</t>
  </si>
  <si>
    <t>A.</t>
  </si>
  <si>
    <t>Nos.</t>
  </si>
  <si>
    <t>R/O</t>
  </si>
  <si>
    <t>RM</t>
  </si>
  <si>
    <t>Note:</t>
  </si>
  <si>
    <t>Total Carried to Summary</t>
  </si>
  <si>
    <t>B.</t>
  </si>
  <si>
    <t>Supply, installation, testing and commissioning of followings:</t>
  </si>
  <si>
    <t xml:space="preserve">16 Channel Digital Video Surveillance System, record rate 200 FPS – record and viewing shall be 25 FPS per Camera, with built in Multiplexer, Video motion detection, smart search with TCP – IP connectivity, recording on real time , high quality (24 hours, 30 days), HDD suitable for 24 hours and 30 days recording, Windows 2007 Professional OS, MPEG 4 plus and other options, Resolution – 640 x 480 pixels, suitable for connecting the CCTV’s. </t>
  </si>
  <si>
    <t xml:space="preserve">Supply, laying &amp; termaination of  video cable in existing conduits:  </t>
  </si>
  <si>
    <t>RG 6 ( 75 Ohms ) cable</t>
  </si>
  <si>
    <t xml:space="preserve">Supply, laying and termination of  3C x1.5 sq.mm PVC insulalted copper conductor flexible unarmoured cable in exisitng conduits for  camera power. </t>
  </si>
  <si>
    <t xml:space="preserve">Supply and laying of   2 mm thick  FRLS PVC conduit   including bends, juction boxes, pull boxes, GI pull wire and necessary civil works such as chasing  and making good of the wall for concealed conduiting or surface conduiting which shall include saddles and supports etc for surface conduiting and making good as required : </t>
  </si>
  <si>
    <t>20 mm dia conduit</t>
  </si>
  <si>
    <t>25 mm dia conduit</t>
  </si>
  <si>
    <t>(Separate conduit for video and separate conduit for power to be taken)</t>
  </si>
  <si>
    <t>C.</t>
  </si>
  <si>
    <t>No</t>
  </si>
  <si>
    <t>a.</t>
  </si>
  <si>
    <t>b.</t>
  </si>
  <si>
    <t>Set</t>
  </si>
  <si>
    <t>CONDUITING &amp; RACEWAYS FOR VOICE/ DATA (N/W) &amp; TV SYSTEM:</t>
  </si>
  <si>
    <t>LT CABLES &amp; SUB MAINS</t>
  </si>
  <si>
    <t>E.</t>
  </si>
  <si>
    <t>DISTRIBUTION BOARDS &amp; PANELS</t>
  </si>
  <si>
    <t>F.</t>
  </si>
  <si>
    <t>SCHEDULE OF QUANTITIES</t>
  </si>
  <si>
    <t>For Electrical Works</t>
  </si>
  <si>
    <t>COMMON</t>
  </si>
  <si>
    <t>i.</t>
  </si>
  <si>
    <t>ii.</t>
  </si>
  <si>
    <t>iii.</t>
  </si>
  <si>
    <t>i</t>
  </si>
  <si>
    <t>ii</t>
  </si>
  <si>
    <t xml:space="preserve"> </t>
  </si>
  <si>
    <t>6A/ 16A Raw power point wiring.</t>
  </si>
  <si>
    <t>iv.</t>
  </si>
  <si>
    <t>Wiring for 1 phase &amp; 3 phase raw metal clad/ moulded socket outlets for AC units (window AC's), for misc. equipment etc. &amp; for kitchen/ cafeteria, breakout areas points &amp; at misc. locations:</t>
  </si>
  <si>
    <r>
      <t xml:space="preserve">16A 3pin, </t>
    </r>
    <r>
      <rPr>
        <b/>
        <sz val="10"/>
        <rFont val="Arial"/>
        <family val="2"/>
      </rPr>
      <t>1 phase</t>
    </r>
    <r>
      <rPr>
        <sz val="10"/>
        <rFont val="Arial"/>
        <family val="2"/>
      </rPr>
      <t>, 240V</t>
    </r>
    <r>
      <rPr>
        <b/>
        <sz val="10"/>
        <rFont val="Arial"/>
        <family val="2"/>
      </rPr>
      <t xml:space="preserve"> moulded socket outlet </t>
    </r>
    <r>
      <rPr>
        <sz val="10"/>
        <rFont val="Arial"/>
        <family val="2"/>
      </rPr>
      <t>in factory fabricated powder coated metal box with 30mA DP RCBO and plug top with 2 x 4mm</t>
    </r>
    <r>
      <rPr>
        <vertAlign val="superscript"/>
        <sz val="10"/>
        <rFont val="Arial"/>
        <family val="2"/>
      </rPr>
      <t xml:space="preserve">2 </t>
    </r>
    <r>
      <rPr>
        <sz val="10"/>
        <rFont val="Arial"/>
        <family val="2"/>
      </rPr>
      <t>+ 1 x 2.5mm2 (Earth) 3rd pin &amp; box earthing in 25mm dia conduit.</t>
    </r>
  </si>
  <si>
    <r>
      <t xml:space="preserve">32A 3pin, </t>
    </r>
    <r>
      <rPr>
        <b/>
        <sz val="10"/>
        <rFont val="Arial"/>
        <family val="2"/>
      </rPr>
      <t>1 phase</t>
    </r>
    <r>
      <rPr>
        <sz val="10"/>
        <rFont val="Arial"/>
        <family val="2"/>
      </rPr>
      <t xml:space="preserve">, 240V </t>
    </r>
    <r>
      <rPr>
        <b/>
        <sz val="10"/>
        <rFont val="Arial"/>
        <family val="2"/>
      </rPr>
      <t>moulded socket outlet</t>
    </r>
    <r>
      <rPr>
        <sz val="10"/>
        <rFont val="Arial"/>
        <family val="2"/>
      </rPr>
      <t xml:space="preserve"> in factory fabricated powder coated metal box with 30mA DP RCBO and plug top with 2 x 6mm</t>
    </r>
    <r>
      <rPr>
        <vertAlign val="superscript"/>
        <sz val="10"/>
        <rFont val="Arial"/>
        <family val="2"/>
      </rPr>
      <t xml:space="preserve">2 </t>
    </r>
    <r>
      <rPr>
        <sz val="10"/>
        <rFont val="Arial"/>
        <family val="2"/>
      </rPr>
      <t>+ 1 x 4mm</t>
    </r>
    <r>
      <rPr>
        <vertAlign val="superscript"/>
        <sz val="10"/>
        <rFont val="Arial"/>
        <family val="2"/>
      </rPr>
      <t>2</t>
    </r>
    <r>
      <rPr>
        <sz val="10"/>
        <rFont val="Arial"/>
        <family val="2"/>
      </rPr>
      <t xml:space="preserve"> (Earth) 3rd pin &amp; box earthing in 25mm dia conduit.</t>
    </r>
  </si>
  <si>
    <r>
      <t xml:space="preserve">32A 5pin, </t>
    </r>
    <r>
      <rPr>
        <b/>
        <sz val="10"/>
        <rFont val="Arial"/>
        <family val="2"/>
      </rPr>
      <t>3 phase,</t>
    </r>
    <r>
      <rPr>
        <sz val="10"/>
        <rFont val="Arial"/>
        <family val="2"/>
      </rPr>
      <t xml:space="preserve"> 415V </t>
    </r>
    <r>
      <rPr>
        <b/>
        <sz val="10"/>
        <rFont val="Arial"/>
        <family val="2"/>
      </rPr>
      <t xml:space="preserve">moulded socket outlet </t>
    </r>
    <r>
      <rPr>
        <sz val="10"/>
        <rFont val="Arial"/>
        <family val="2"/>
      </rPr>
      <t>in</t>
    </r>
    <r>
      <rPr>
        <b/>
        <sz val="10"/>
        <rFont val="Arial"/>
        <family val="2"/>
      </rPr>
      <t xml:space="preserve"> </t>
    </r>
    <r>
      <rPr>
        <sz val="10"/>
        <rFont val="Arial"/>
        <family val="2"/>
      </rPr>
      <t>factory fabricated powder coated metal box with 30mA 4P RCBO and plug top with 4 x 6mm</t>
    </r>
    <r>
      <rPr>
        <vertAlign val="superscript"/>
        <sz val="10"/>
        <rFont val="Arial"/>
        <family val="2"/>
      </rPr>
      <t xml:space="preserve">2 </t>
    </r>
    <r>
      <rPr>
        <sz val="10"/>
        <rFont val="Arial"/>
        <family val="2"/>
      </rPr>
      <t>+ 2 x 4mm</t>
    </r>
    <r>
      <rPr>
        <vertAlign val="superscript"/>
        <sz val="10"/>
        <rFont val="Arial"/>
        <family val="2"/>
      </rPr>
      <t xml:space="preserve">2 </t>
    </r>
    <r>
      <rPr>
        <sz val="10"/>
        <rFont val="Arial"/>
        <family val="2"/>
      </rPr>
      <t>(Earth) 3rd pin &amp; box earthing in 32mm dia conduit.</t>
    </r>
  </si>
  <si>
    <t>Wiring for IT Racks for Hub rooms, Mux Rooms etc.</t>
  </si>
  <si>
    <t>Providing &amp; fixing of following socket outlets:</t>
  </si>
  <si>
    <r>
      <t xml:space="preserve">16A 3pin, 1 phase, 240V moulded socket outlet in factory fabricated </t>
    </r>
    <r>
      <rPr>
        <b/>
        <u val="single"/>
        <sz val="10"/>
        <rFont val="Arial"/>
        <family val="2"/>
      </rPr>
      <t>powder coated metal box</t>
    </r>
    <r>
      <rPr>
        <b/>
        <sz val="10"/>
        <rFont val="Arial"/>
        <family val="2"/>
      </rPr>
      <t xml:space="preserve"> </t>
    </r>
    <r>
      <rPr>
        <sz val="10"/>
        <rFont val="Arial"/>
        <family val="2"/>
      </rPr>
      <t>with DP MCB and plug top.</t>
    </r>
  </si>
  <si>
    <t>Wiring in existing raceways for above mentioned sockets.</t>
  </si>
  <si>
    <r>
      <t>4C x 4mm</t>
    </r>
    <r>
      <rPr>
        <vertAlign val="superscript"/>
        <sz val="10"/>
        <rFont val="Arial"/>
        <family val="2"/>
      </rPr>
      <t>2</t>
    </r>
    <r>
      <rPr>
        <sz val="10"/>
        <rFont val="Arial"/>
        <family val="2"/>
      </rPr>
      <t xml:space="preserve"> 1100V grade flexible copper conductor sheathed FRLS PVC cable (P, N, IG, PE)</t>
    </r>
  </si>
  <si>
    <t>100mm wide x 50mm deep</t>
  </si>
  <si>
    <t>100mm wide x 40mm deep</t>
  </si>
  <si>
    <t>Important Notes:-</t>
  </si>
  <si>
    <t>Contractor to get the samples of floor and ceiling raceways to be approved from the Architect/ Project Manager/ Consultant/ Client before supply &amp; erection.</t>
  </si>
  <si>
    <t>Depth of the floor raceway is to be decided by the contractor after checking/ examining screed depth available at site. For this purpose chipping to be carried out at various places on the floor/ floors to carefully assess the depth/ floor margin available. Final approval is to be obtained from the Architect/ Project Manager/ Client before ordering/ fabricating raceway. The sizes &amp; depths of raceways given in the BOQ are only tentative &amp; indicative.</t>
  </si>
  <si>
    <t>c.</t>
  </si>
  <si>
    <t>Contractor is also supposed to check and confirm the adequacy of raceway sizes by calculating the exact number of electrical circuit wires &amp; N/W wires for respective Electrical &amp; N/W raceways.</t>
  </si>
  <si>
    <t>d.</t>
  </si>
  <si>
    <t>Electrical &amp; N/W raceways to be run separated by a gap of not less than 450mm or more.</t>
  </si>
  <si>
    <t>e.</t>
  </si>
  <si>
    <t>'N/W' stands for Networking cables.</t>
  </si>
  <si>
    <t>f.</t>
  </si>
  <si>
    <t>1N/ 2N/ 3N/ 4N stands for One node/ Two nodes/ Three nodes &amp; Four nodes respectively of voice &amp; data face plates/ wires.</t>
  </si>
  <si>
    <t>CONDUITING FOR VOICE/ DATA &amp; TV OUTLETS:</t>
  </si>
  <si>
    <r>
      <t xml:space="preserve">Providing and fixing in position of </t>
    </r>
    <r>
      <rPr>
        <b/>
        <u val="single"/>
        <sz val="10"/>
        <rFont val="Arial"/>
        <family val="2"/>
      </rPr>
      <t>MS conduit</t>
    </r>
    <r>
      <rPr>
        <b/>
        <sz val="10"/>
        <rFont val="Arial"/>
        <family val="2"/>
      </rPr>
      <t xml:space="preserve"> </t>
    </r>
    <r>
      <rPr>
        <sz val="10"/>
        <rFont val="Arial"/>
        <family val="2"/>
      </rPr>
      <t>including bends, junction boxes, pull boxes, GI pull wire including necessary civil work such as chase cutting, chipping, making good for recessed conduiting or clamping on surface with saddles, clamps etc. for surface conduiting:</t>
    </r>
  </si>
  <si>
    <t>CONDUITING FOR VOICE/ DATA &amp; TV OUTLETS (INCASE CONCEALED):</t>
  </si>
  <si>
    <r>
      <t xml:space="preserve">Providing and fixing in position of </t>
    </r>
    <r>
      <rPr>
        <b/>
        <u val="single"/>
        <sz val="10"/>
        <rFont val="Arial"/>
        <family val="2"/>
      </rPr>
      <t>rigid FRLS PVC conduit</t>
    </r>
    <r>
      <rPr>
        <sz val="10"/>
        <rFont val="Arial"/>
        <family val="2"/>
      </rPr>
      <t xml:space="preserve"> including bends, junction boxes, pull boxes, GI pull wire including necessary civil work such as chase cutting, chipping, making good for recessed conduiting or clamping on surface with saddles, clamps etc. for surface conduiting:</t>
    </r>
  </si>
  <si>
    <t>20mm dia, 2mm thick FRLS PVC conduit.</t>
  </si>
  <si>
    <t>25mm dia, 2mm thick FRLS PVC conduit.</t>
  </si>
  <si>
    <t>32mm dia, 2mm thick FRLS PVC conduit.</t>
  </si>
  <si>
    <t>GI OUTLET BOXES FOR VOICE/ DATA FACE PLATES:</t>
  </si>
  <si>
    <t>Providing &amp; Fixing of factory fabricated 1.6mm thick GI outlet boxes for IN/2N/3N/4N Voice/ Data (N/W) face plates.</t>
  </si>
  <si>
    <t>TV CORD OUTLET</t>
  </si>
  <si>
    <t>Supply, Fixing, Connecting including testing &amp; commissioning of TV Co-axial cable moduler socket outlet with moduler plate and 1.6mm thick GI outlet box.</t>
  </si>
  <si>
    <t>TV CO-AXIAL CABLE</t>
  </si>
  <si>
    <t>Supply &amp; laying of RG-6 Co-axial TV signal cable in existing conduits.</t>
  </si>
  <si>
    <t>CEILING RACEWAY</t>
  </si>
  <si>
    <t>For 50mm Depth</t>
  </si>
  <si>
    <t>100 x 50</t>
  </si>
  <si>
    <t>150 x 50</t>
  </si>
  <si>
    <t>225 x 50</t>
  </si>
  <si>
    <t>SUPPLY OF CABLES:</t>
  </si>
  <si>
    <r>
      <t xml:space="preserve">Supply of following sizes of 1.1kV grade </t>
    </r>
    <r>
      <rPr>
        <b/>
        <u val="single"/>
        <sz val="10"/>
        <rFont val="Arial"/>
        <family val="2"/>
      </rPr>
      <t>LT XLPE insulated, FRLS grade PVC sheathed, stranded Aluminum conductor, Armoured/ Unarmoured</t>
    </r>
    <r>
      <rPr>
        <sz val="10"/>
        <rFont val="Arial"/>
        <family val="2"/>
      </rPr>
      <t xml:space="preserve"> cables as per IS:7098 Part-I.</t>
    </r>
  </si>
  <si>
    <t>4 CORES</t>
  </si>
  <si>
    <t>LAYING OF CABLES</t>
  </si>
  <si>
    <r>
      <t xml:space="preserve">Laying, Fixing, Testing &amp; Commissioning of following sizes of 1.1kV grade </t>
    </r>
    <r>
      <rPr>
        <b/>
        <u val="single"/>
        <sz val="10"/>
        <rFont val="Arial"/>
        <family val="2"/>
      </rPr>
      <t>LT XLPE insulated, FRLS grade PVC sheathed, stranded Aluminum conductor, Armoured/ Unarmoured</t>
    </r>
    <r>
      <rPr>
        <sz val="10"/>
        <rFont val="Arial"/>
        <family val="2"/>
      </rPr>
      <t xml:space="preserve"> cables as per IS:7098 part-I </t>
    </r>
    <r>
      <rPr>
        <b/>
        <u val="single"/>
        <sz val="10"/>
        <rFont val="Arial"/>
        <family val="2"/>
      </rPr>
      <t>on existing cable trays/ in existing hume pipes/ PVC pipes/ GI pipes/ on surface of slabs, walls or masonary/ RCC trenches/ ducts</t>
    </r>
    <r>
      <rPr>
        <sz val="10"/>
        <rFont val="Arial"/>
        <family val="2"/>
      </rPr>
      <t xml:space="preserve"> including cables ties, GI saddles, clamps and necessary hard ware.</t>
    </r>
  </si>
  <si>
    <r>
      <t xml:space="preserve">Supply of following sizes of 1.1kV grade </t>
    </r>
    <r>
      <rPr>
        <b/>
        <u val="single"/>
        <sz val="10"/>
        <rFont val="Arial"/>
        <family val="2"/>
      </rPr>
      <t>Single core LT PVC insulated, unsheathed, multi strand, flexible Copper conductor Un. Ar.</t>
    </r>
    <r>
      <rPr>
        <sz val="10"/>
        <rFont val="Arial"/>
        <family val="2"/>
      </rPr>
      <t xml:space="preserve"> Cables as per</t>
    </r>
    <r>
      <rPr>
        <u val="single"/>
        <sz val="10"/>
        <rFont val="Arial"/>
        <family val="2"/>
      </rPr>
      <t xml:space="preserve"> </t>
    </r>
    <r>
      <rPr>
        <b/>
        <u val="single"/>
        <sz val="10"/>
        <rFont val="Arial"/>
        <family val="2"/>
      </rPr>
      <t>IS:694.</t>
    </r>
  </si>
  <si>
    <t>1C x 16 sq.mm. Cu. Un. Ar. Flexible cable</t>
  </si>
  <si>
    <t>For Input cables to UPS from UPS input panel &amp; output cable from UPS to UPS out panel with in the UPS room.</t>
  </si>
  <si>
    <t>PERFORATED CABLE TRAY</t>
  </si>
  <si>
    <t xml:space="preserve">Supply, fabrication and installation of GI perforated type cable trays including suitable structural steel support complete with all bends, tees, elbows, reducers etc. of various width in two tier/ three/ five tier fashion either on one side of the wall or on two sides of the wall or at other places and paint afterward if required. (All bends &amp; tees shall be of factory built in of same make as that of tray). </t>
  </si>
  <si>
    <t>100mm tray, 2mm thick 40mm collar.</t>
  </si>
  <si>
    <t>150mm tray, 2mm thick 40mm collar.</t>
  </si>
  <si>
    <t>200mm tray, 2mm thick 40mm collar.</t>
  </si>
  <si>
    <t>Design, Manufacturing, Assembly, Wiring and Supply of following Totally Type Tested, extensible cubicle type indoor mounting, fixed type, dead front, fully compartmentalized with hinged lockable detachable front &amp; back openable, dust and vermin proof, IP-54 Degree of Protection, form 3b, floor mounting sheet steel clad switchboard fabricated out of 2 mm thick CRCA powder coated sheet steel suitable for use at 415 volts 3 phase 4 wire 50 cycle system and to withstand asymmetrical fault level as specified in the BOQ. Panels shall be fabricated in easily transportable sections, length, height, depth etc to match with site condition.</t>
  </si>
  <si>
    <t>The following provisions shall be required to be made in the switchboard as detailed below.</t>
  </si>
  <si>
    <t>Final Distribution Boards</t>
  </si>
  <si>
    <t>Design, fabrication, assembling, wiring, supply, installation, testing &amp; commissioning of Final Distribution boards made out of pre-treated and powder coated 1.2mm sheet steel and glazed steel door in double door enclosure with MCB's/ ELCB's mounted on din channel, insulated prong bus bars rated for 100A and with separate neutral and earth terminals and in 1,2,3 &amp; 4 pole versions as asked for or as required along with the cable end boxes on all sides of the DB's as per the requirement or Cup-board layout suggested by Architect/ Consultant.</t>
  </si>
  <si>
    <t>MAIN FLOOR DB</t>
  </si>
  <si>
    <t>Incomer:</t>
  </si>
  <si>
    <t xml:space="preserve">1 No. 200A/25kA 4P MCCB  Micro processor based with O/L,S/C &amp; E/F Protection with ON-OFF-TRIP Indication light. </t>
  </si>
  <si>
    <t>Metering for incoming:</t>
  </si>
  <si>
    <t>1 set of  multi function meter ,Class-I accuracy  with 200/5A rating CT,s</t>
  </si>
  <si>
    <t>1 set of  RYB phase indicating lamps   with 2A rating control, MCB .</t>
  </si>
  <si>
    <t>Bus Bars:</t>
  </si>
  <si>
    <t>Electrolytic high conductivity Aluminium three phase and 100% neutral busbars rated at 250 amps, insulated with heat shrinkable coloured PVC sleeves &amp; clip on shrouds for joints. The current density of Bus-Bars shall not be more than 0.8 Amps/ sq. mm.</t>
  </si>
  <si>
    <t xml:space="preserve">Outgoing: </t>
  </si>
  <si>
    <t>2 Nos. 63A  4P MCB of 10kA breaking capacity.</t>
  </si>
  <si>
    <t>LDB- 10WAY TPN DB</t>
  </si>
  <si>
    <t>Incomer</t>
  </si>
  <si>
    <t>1 No. 40A, 4P MCB + 3x40A / 30mA DP ELCB's + separate neutral link per phase</t>
  </si>
  <si>
    <t>Outgoing</t>
  </si>
  <si>
    <t>24 Nos, 6A/ 10A, SP MCB's</t>
  </si>
  <si>
    <t>Neutral Link</t>
  </si>
  <si>
    <t>Suitable for above outgoing</t>
  </si>
  <si>
    <t>Earthing Bus</t>
  </si>
  <si>
    <t>LDB- 10WAY TPN DB as described above</t>
  </si>
  <si>
    <t>PDB  - 12WAY TPN DB</t>
  </si>
  <si>
    <t>1 No. 63A, 4P MCB + 3x63A / 30mA DP ELCB's + separate neutral link per phase</t>
  </si>
  <si>
    <t>30 Nos. 6A/10A/16A/20A/32A  SP MCB's</t>
  </si>
  <si>
    <t>PDB- 1 - 12WAY TPN DB as described above</t>
  </si>
  <si>
    <t>UPS DB- 12WAY TPN DB</t>
  </si>
  <si>
    <t>1 No. 63A, 4P MCB + 3x63A / 30mA DP ELCB's + separate neutral link per phase.</t>
  </si>
  <si>
    <t>30 Nos., 6A/ 10A/ 16A/20A/32A  SP MCB's</t>
  </si>
  <si>
    <t>All MCB will be "D" courve.</t>
  </si>
  <si>
    <t>UPS DB- 12WAY TPN DB as described above</t>
  </si>
  <si>
    <t>EM DB- 4 WAY SPN DB</t>
  </si>
  <si>
    <t>1 No-32A DP RCBO</t>
  </si>
  <si>
    <t>4 Nos., 6A/ 10A/ 16A SP MCB's</t>
  </si>
  <si>
    <t>EM. DB- 4WAY SPN DB as described above</t>
  </si>
  <si>
    <t>All fixtures shall be complete with LED lamps and driver.</t>
  </si>
  <si>
    <t xml:space="preserve">All LED tube light fixtures  shall be complete with driver   </t>
  </si>
  <si>
    <t>Colour index of the lamps to be checked from the architect.</t>
  </si>
  <si>
    <t>Samples of all the fixtures shall be submitted to the architect/ client/ Project Manager before supply &amp; approval is taken.</t>
  </si>
  <si>
    <t>Please check the fixtures final quantity from the Architect/ Project Manager before ordering and be sure of actual requirement prior to ordering.</t>
  </si>
  <si>
    <t>Size and shape of fixtures shall be suitable for the type of false ceiling and its grid to be used.</t>
  </si>
  <si>
    <t xml:space="preserve">LED Recessed directional spotlight JUPITER with LED(Light Emitting Diode) system power: 8W, luminous flux of luminaire 720lm, 230V constant current driver, 70% of luminous flux after 50,000 operating hours; energy efficient LEDs, colour temperature of 4000K, neutral white, direct light emission, narrow beam of 10°, luminaire part adjustable, polyester powder coat applied over a 5-stage pre- treatment, electronic control gear, Protection class II, IP20 L = 90mm, B = 90mm, DA(ø) = 80mm, ET = 65mm                                                                             </t>
  </si>
  <si>
    <t>Self luminous Exit signage with text size shall be in capital letters 6" in height, directional arrow as required &amp; painted in green colour self luminous paint on white background complete with all necessary hardwares required for mounting/ hanging the fixtures.</t>
  </si>
  <si>
    <r>
      <t xml:space="preserve">2' x 2' (600mm x 600mm) </t>
    </r>
    <r>
      <rPr>
        <b/>
        <u val="single"/>
        <sz val="10"/>
        <rFont val="Arial"/>
        <family val="2"/>
      </rPr>
      <t>recess mounted</t>
    </r>
    <r>
      <rPr>
        <sz val="10"/>
        <rFont val="Arial"/>
        <family val="2"/>
      </rPr>
      <t xml:space="preserve"> LED fixture suitable for grid ceiling.</t>
    </r>
  </si>
  <si>
    <r>
      <t xml:space="preserve">Decorative circular/ squarish/ rectangular LED lamp </t>
    </r>
    <r>
      <rPr>
        <b/>
        <u val="single"/>
        <sz val="10"/>
        <rFont val="Arial"/>
        <family val="2"/>
      </rPr>
      <t>false ceiling recess mounted</t>
    </r>
    <r>
      <rPr>
        <sz val="10"/>
        <rFont val="Arial"/>
        <family val="2"/>
      </rPr>
      <t xml:space="preserve"> down lighter.</t>
    </r>
  </si>
  <si>
    <t>75 mm PARTITION - Type 1 ( GI Frame with both side gypsum skinning )</t>
  </si>
  <si>
    <t>SUPPLY and Fixing  OF LIGHTING FIXTURES &amp; FANS</t>
  </si>
  <si>
    <t>S.No</t>
  </si>
  <si>
    <t>As same as above spec (considered Partition Above false ceiling). Without Paint Finish.</t>
  </si>
  <si>
    <t>Supply and fixing of 6mm thick Lacquered glass   fixed on the 12 ply panelling by 19mm SS studs/pasted  with Silicon as per approved drawing.</t>
  </si>
  <si>
    <t>POP of average 12mm thickness for walls in true level and plumb complete as per architects instructions.</t>
  </si>
  <si>
    <t xml:space="preserve">Providing &amp; applying Premium emulsion  paint to walls  after preparation of surface with necessary primer, two coats of luppam (Altech or eq.) to get smooth finish and two  coats of paint and final roller coat to get Satin finish in approved shade. </t>
  </si>
  <si>
    <t>Providing and fixing 3M/ Equivalent make frosted sparkle film on existing glass in partitions and doors, in design cut in computer as per drawing. 3M certification to be provided.</t>
  </si>
  <si>
    <t>Providing and Fixing shutters for DB panels made from 25mm Plywood and finished in 1mm laminate of approved make &amp; shade. All exposed edges should be concealed with 12mm wooden lipping and polished IN MELAMINE MATT FINISH. Openable shutters to be provided with all necessary hardware such as, S.S. Clip-on Auto close Hinges, opens up to 90 to 180 degrees as the case may be , S.S. Handle, Lock of approved make &amp; finish,  etc., all inside surfaces to be polished.</t>
  </si>
  <si>
    <t xml:space="preserve">Supplying and fixing of Mineral fibre tile with suspension system, fire rating of 1 hr, with following Specs Grid - 25mm   tile fine Fissure of Armstrong or equivalent ( 15mm thk). Tegular Edge.                                                   </t>
  </si>
  <si>
    <t>Providing and fixing in position multi level GYPSUM board false-ceiling suspended on G.I. frame work as per design &amp; as shown in the drawing.  The G.I. frame work consists of Perimeter channel of size 27mm x 0.5mm.  Intermediate channel of size 45mm x 0.5mm thick.  Ceiling section of 0.5mm thickness.  12.5mm thick tapered edge gypsum plaster board fixed to ceiling channel with 25mm dry wall screws at 230mm centres Jointed and finished with requisite filler, paper tape, finisher and primer suitable for Gypsum plaster boards &amp;  finishing the same with 3 coats of acrylic emulsion paint as/app.  Rate to include making necessary cut-outs/openings for light fittings, diffusers etc.  All components to be of India Gypsum &amp; all spacing’s should match their recommendation &amp; standards.</t>
  </si>
  <si>
    <t>Supply and laying of 1.6 mm Vinyl roll  Flooring , complete with cleaning and preparation of base and including installation with adhesive, surface protection till handover of site. L.G MAKE .</t>
  </si>
  <si>
    <t xml:space="preserve">Providing and fixing of Roller blinds in  fabric with powder coated channel with the matching  colour as app.. by architect.                               </t>
  </si>
  <si>
    <t xml:space="preserve">Providing and fixing of Graphic prints as per design on 3m film on partitions a. 3M certification to be provided. Graphic on Reception Side Wall and Main WS area. </t>
  </si>
  <si>
    <t>Dismantling of existing aluminium/wooden partitions,Ac ducts, Electrical items, plumbing items,FAS items, furniture with removal &amp; clearing of debris from site.</t>
  </si>
  <si>
    <t>STORAGE UNIT : Made of 18mm thick pre.laminated particle board with PVC edge banding finishes top top , Shutter &amp; shelves with Flush handle with lock.</t>
  </si>
  <si>
    <t>Synchrony Tilt Mechanism, Inbuilt Lumbar Support,</t>
  </si>
  <si>
    <t>Glass filled Nylon Base, Gas lift, Twin Wheel Nylon Castors,</t>
  </si>
  <si>
    <t>Providing and Supplying sofa with PVC upholstery as per design with steel legs, and foam</t>
  </si>
  <si>
    <t>Sl.No.</t>
  </si>
  <si>
    <t xml:space="preserve">Cost Per Sft </t>
  </si>
  <si>
    <t>Providing and fixing full height 12mm toughened glass fixed with Aluminium U-channel on the top above false ceiling and at the bottom at floor level and all gaps to be sealed with necessary sealant(GE make )and In-between glass  and  solid partition should have 35x20mm  beech wood beading with Melamine polish as per the details  mentioned in the drawing. Number of vertical joints shall be as per the drawing only. The partition to have support above false ceiling made from 50 x 50 mm wooden sections , 32 kg Density  Rockwool Insulation and 12.5 mm Gypsum boards on both sides of the frame. The measured quantity shall be area of the glass only.</t>
  </si>
  <si>
    <r>
      <t xml:space="preserve">Providing &amp; Fixing of </t>
    </r>
    <r>
      <rPr>
        <b/>
        <sz val="11"/>
        <rFont val="Calibri"/>
        <family val="2"/>
      </rPr>
      <t>Reception table</t>
    </r>
    <r>
      <rPr>
        <sz val="11"/>
        <rFont val="Calibri"/>
        <family val="2"/>
      </rPr>
      <t xml:space="preserve"> of size 1800mm length and  675mm, made of 25mm plywood with 1.5mm laminate finish of approved make on all visible surfaces and 0.5mm laminate for under surface of table. All interior vertical faces to be in laminate, Provision of cable management as per drawing with flip tops resting.(design as per architect drawing).</t>
    </r>
  </si>
  <si>
    <t>Texture paint of approved make &amp; type with necessary base preparation including emulsion paint of approved colour and finish. Base rate Rs45/sft</t>
  </si>
  <si>
    <t>wall paper covering with approved Adhesive  on prefinished surface(basic rate 120 per sft)</t>
  </si>
  <si>
    <t xml:space="preserve">Electrical work i.e. </t>
  </si>
  <si>
    <t>Isolator Switch (Weather Proof) near to the each Outdoor Units.</t>
  </si>
  <si>
    <t>Copper wiring /earthing from Isolator switch to M/C ( Outdoors)</t>
  </si>
  <si>
    <t>RCC Foundation for outdoor units.</t>
  </si>
  <si>
    <t xml:space="preserve"> Qty.</t>
  </si>
  <si>
    <t>Rate (Rs)</t>
  </si>
  <si>
    <t>Wiring for 1 phase &amp; 3 phase AC split units:</t>
  </si>
  <si>
    <t>Wiring:</t>
  </si>
  <si>
    <r>
      <t xml:space="preserve">Supply, laying, terminating 1100V grade, </t>
    </r>
    <r>
      <rPr>
        <b/>
        <u val="single"/>
        <sz val="10"/>
        <rFont val="Arial"/>
        <family val="2"/>
      </rPr>
      <t>flexible copper</t>
    </r>
    <r>
      <rPr>
        <sz val="10"/>
        <rFont val="Arial"/>
        <family val="2"/>
      </rPr>
      <t xml:space="preserve"> conductor wiring in </t>
    </r>
    <r>
      <rPr>
        <b/>
        <u val="single"/>
        <sz val="10"/>
        <rFont val="Arial"/>
        <family val="2"/>
      </rPr>
      <t xml:space="preserve">16G GI conduiting </t>
    </r>
    <r>
      <rPr>
        <sz val="10"/>
        <rFont val="Arial"/>
        <family val="2"/>
      </rPr>
      <t>complete with bends, junction boxes, pull boxes GI pull wire including necessary civil work such as chase cutting/ chipping and making good for concealed conduiting or clamping with saddles and clamps on surface for surface conducting:</t>
    </r>
  </si>
  <si>
    <r>
      <t>2 x 4 mm</t>
    </r>
    <r>
      <rPr>
        <vertAlign val="superscript"/>
        <sz val="10"/>
        <rFont val="Arial"/>
        <family val="2"/>
      </rPr>
      <t>2</t>
    </r>
    <r>
      <rPr>
        <sz val="10"/>
        <rFont val="Arial"/>
        <family val="2"/>
      </rPr>
      <t xml:space="preserve"> + 1 x 2.5 mm</t>
    </r>
    <r>
      <rPr>
        <vertAlign val="superscript"/>
        <sz val="10"/>
        <rFont val="Arial"/>
        <family val="2"/>
      </rPr>
      <t>2</t>
    </r>
    <r>
      <rPr>
        <sz val="10"/>
        <rFont val="Arial"/>
        <family val="2"/>
      </rPr>
      <t xml:space="preserve"> (Earth) in 25mm dia conduit.( 1TR  )</t>
    </r>
  </si>
  <si>
    <r>
      <t>2 x 6mm</t>
    </r>
    <r>
      <rPr>
        <vertAlign val="superscript"/>
        <sz val="10"/>
        <rFont val="Arial"/>
        <family val="2"/>
      </rPr>
      <t>2</t>
    </r>
    <r>
      <rPr>
        <sz val="10"/>
        <rFont val="Arial"/>
        <family val="2"/>
      </rPr>
      <t xml:space="preserve"> + 1 x 4mm</t>
    </r>
    <r>
      <rPr>
        <vertAlign val="superscript"/>
        <sz val="10"/>
        <rFont val="Arial"/>
        <family val="2"/>
      </rPr>
      <t>2</t>
    </r>
    <r>
      <rPr>
        <sz val="10"/>
        <rFont val="Arial"/>
        <family val="2"/>
      </rPr>
      <t xml:space="preserve"> (Earth) in 25mm dia conduit.( 1.5 TR to 2 TR )</t>
    </r>
  </si>
  <si>
    <t>Wiring for Split units to be considered upto the outdoor unit MCB box. Out door MCB box shall be countable as per item listed below.</t>
  </si>
  <si>
    <t>MCB / ELCB Boxes - Outdoor enclousre:</t>
  </si>
  <si>
    <t>Supply, fixing, including terminations of wiring of following MCB's in weather proof moulded enclosure IP67 for split AC's/ duct able splits/ Pr. Ac's etc. near outdoor condensing units:</t>
  </si>
  <si>
    <t>16A DP ELCB ( upto 1TR )</t>
  </si>
  <si>
    <t>25A DP ELCB ( 1.5TR )</t>
  </si>
  <si>
    <t>32A DP ELCB ( 1.5TR to 2TR )</t>
  </si>
  <si>
    <t>40A DP ELCB ( 2TR to 2.5 TR)</t>
  </si>
  <si>
    <t>MCB/ MCCB Boxes - Indoor enclosure for Pr. AC's &amp; Ceiling Hung AHU's:</t>
  </si>
  <si>
    <t>Supply, fixing, including terminations of wiring of following MCCB's/ MCB's in factory fabricated powder coated metal enclosure for indoor units of Pr. AC's/ ceiling hung AHU's:</t>
  </si>
  <si>
    <t>40A 4P MCB</t>
  </si>
  <si>
    <t>Note:-</t>
  </si>
  <si>
    <t>Wiring/ Cabling for Pr. AC's &amp; ceiling hung AHU's shall be accounted for in LT cables &amp; submains chapter.</t>
  </si>
  <si>
    <t>6A, 5 pin switched socket outlets wiring on work stations/ tables/ desks/ wall :</t>
  </si>
  <si>
    <t>25A 4P MCB</t>
  </si>
  <si>
    <t>UPS- O/P Panel -1</t>
  </si>
  <si>
    <t>2 set of  RYB phase indicating lamps   with 2A rating control, MCB .</t>
  </si>
  <si>
    <t xml:space="preserve">Outgoings: </t>
  </si>
  <si>
    <t>UPS -O/P Panel-1 as described above shall be complete with all interconnections, risers, internal wiring, labels, terminal blocks &amp; accessories etc. complete as required.</t>
  </si>
  <si>
    <t>UPS Input  Panel- as described above shall be complete with all interconnections, risers, internal wiring, labels, terminal blocks &amp; accessories etc. complete as required.</t>
  </si>
  <si>
    <t xml:space="preserve">3 Nos. 63A/ 25kA  3P+N MCCB with 100% solid neutral link &amp; Ics breaking capacity.  </t>
  </si>
  <si>
    <t>2 No. 40A 4P  MCB of 10kA breaking capacity.</t>
  </si>
  <si>
    <t>4 No. 25A 4P  MCB of 10kA breaking capacity.</t>
  </si>
  <si>
    <t>4 Nos.32A DP MCB of 10kA breaking capacity.</t>
  </si>
  <si>
    <t xml:space="preserve">2 Nos. 63A/ 25kA 3P+2N MCCB with O/L,S/C &amp; E/F Protection with ON-OFF-TRIP Indication light. </t>
  </si>
  <si>
    <t>2 set of  multi function meter ,Class-I accuracy  with 63/5A rating CT,s</t>
  </si>
  <si>
    <t>Electrolytic high conductivity Tinned Copper Three phase and 200% neutral busbars rated at 100 amps, insulated with heat shrinkable coloured PVC sleeves &amp; clip on shrouds for joints. The current density of Bus-Bars shall not be more than 1.4 Amps/ sq. mm.</t>
  </si>
  <si>
    <t>3 NoS. 32A  DP MCB of 10kA breaking capacity.</t>
  </si>
  <si>
    <r>
      <t>32A 3pin, 1 phase, 240V moulded socket outlet in factory fabricated</t>
    </r>
    <r>
      <rPr>
        <b/>
        <u val="single"/>
        <sz val="10"/>
        <rFont val="Arial"/>
        <family val="2"/>
      </rPr>
      <t xml:space="preserve"> powder coated metal box</t>
    </r>
    <r>
      <rPr>
        <sz val="10"/>
        <rFont val="Arial"/>
        <family val="2"/>
      </rPr>
      <t xml:space="preserve"> with DP MCB and plug.</t>
    </r>
  </si>
  <si>
    <r>
      <t>4C x 6mm</t>
    </r>
    <r>
      <rPr>
        <vertAlign val="superscript"/>
        <sz val="10"/>
        <rFont val="Arial"/>
        <family val="2"/>
      </rPr>
      <t>2</t>
    </r>
    <r>
      <rPr>
        <sz val="10"/>
        <rFont val="Arial"/>
        <family val="2"/>
      </rPr>
      <t xml:space="preserve"> 1100V grade flexible copper conductor sheathed FRLS PVC cable (P, N, IG, PE).</t>
    </r>
  </si>
  <si>
    <t>FIRE DETECTION SYSTEM (MAKE: AGNI/RAVEL)</t>
  </si>
  <si>
    <t>Supply, installation, testing and commissioning of conventional type smoke detector  with standard base Led etc complete as required .</t>
  </si>
  <si>
    <t>Supply, installation, testing and commissioning of conventional heat detector with standard base  LED etc as required .</t>
  </si>
  <si>
    <t>Supply, installation, testing and commissioning of   LED type Response Indicator complete as required and as per specifications.</t>
  </si>
  <si>
    <t>Supply, installation, testing and commissioning of  manual push button to initiate audio  alarm with a breakable glass cover/resettable , conventional type complete as required.and as per specifications.</t>
  </si>
  <si>
    <t xml:space="preserve">Supply and laying and terminating of  2 C X 1.5 Sq mm Twisted copper FRLS Fire survival armoured Cable. Complete with terrmination and testing as per requirement. </t>
  </si>
  <si>
    <t>1C x 50 sq.mm. Cu. Un. Ar. Flexible cable</t>
  </si>
  <si>
    <t>UTP Cable &amp; Accessories (For Data )</t>
  </si>
  <si>
    <t>GigaSPEED® XL 3071 ETL Verified Category 6 U/UTP Cable, low smoke zero halogen white jacket,4 pair count,1000ft (305m) length,WE TOTE® box</t>
  </si>
  <si>
    <t>Faceplate &amp; I/O's</t>
  </si>
  <si>
    <t>Modular Shuttered Faceplate, 4 port, white (86x86)</t>
  </si>
  <si>
    <t>Modular Shuttered Faceplate, 2 port, white (86x86)</t>
  </si>
  <si>
    <t>Modular Shuttered Faceplate, 1 port, white (86x86)</t>
  </si>
  <si>
    <r>
      <t xml:space="preserve">GigaSPEED XL® MGS400 Series Category 6 U/UTP Information Outlet, Blue for </t>
    </r>
    <r>
      <rPr>
        <sz val="10"/>
        <color indexed="17"/>
        <rFont val="Arial"/>
        <family val="2"/>
      </rPr>
      <t>Data</t>
    </r>
  </si>
  <si>
    <r>
      <t xml:space="preserve">GigaSPEED XL® MGS400 Series Category 6 U/UTP Information Outlet, Green for </t>
    </r>
    <r>
      <rPr>
        <sz val="10"/>
        <color indexed="30"/>
        <rFont val="Arial"/>
        <family val="2"/>
      </rPr>
      <t xml:space="preserve">Voice </t>
    </r>
  </si>
  <si>
    <t>Jack panel &amp; I/O's</t>
  </si>
  <si>
    <t>M2000 U/UTP Modular Panel 1U, 24 port Straight</t>
  </si>
  <si>
    <t>Roll</t>
  </si>
  <si>
    <t>No's</t>
  </si>
  <si>
    <t xml:space="preserve">Installation Charges (UTP) </t>
  </si>
  <si>
    <t>Installation Charges towards Cable Laying/Ferruling/Termination/Testing of UTP/Face Plates/Racks Dressing and Management with Labeling in Pre laid Raceways Conduits/Penta Scanning documentation and certification of Voice /data with all fixing accessories .</t>
  </si>
  <si>
    <t>Supply and fixing of pantry and kitchen Storages with ply storage base made from 19mm Hdf/Ply and finished in 1mm laminate of approved make &amp; shade. All exposed edges should be concealed with 6mm Teak wood lipping/25x18mm Pvc beeding  and polished. Openable shutters to be provided with all necessary hardware such as, S.S. Clip-on Auto close Hinges, S.S. Handle, Lock of approved make &amp; finish, Tower Bolt, etc., all inside surfaces to be laminated with Balancing Laminate.</t>
  </si>
  <si>
    <t>Modular BOQ For AMHSSC</t>
  </si>
  <si>
    <t>PROPOSED OFFICE INTERIOR FOR AMHSSC</t>
  </si>
  <si>
    <t>BOQ for Proposed Interiors Works AMHSSC</t>
  </si>
  <si>
    <t>Location - Delhi</t>
  </si>
  <si>
    <t>Client  -      AMHSSC</t>
  </si>
  <si>
    <r>
      <t xml:space="preserve">Conference room/ Cabin Chair   </t>
    </r>
    <r>
      <rPr>
        <sz val="11"/>
        <rFont val="Calibri"/>
        <family val="2"/>
      </rPr>
      <t>(BSP @ 9000/-)</t>
    </r>
  </si>
  <si>
    <r>
      <t xml:space="preserve">Mesh - Medium Back </t>
    </r>
    <r>
      <rPr>
        <sz val="11"/>
        <rFont val="Calibri"/>
        <family val="2"/>
      </rPr>
      <t>(BSP @ 7000/-)</t>
    </r>
  </si>
  <si>
    <t>Supply of Three Seater  (BSP @ 24000/-)</t>
  </si>
  <si>
    <t>Supply of Single Seater  (BSP @ 12000/-)</t>
  </si>
  <si>
    <t>Supply of Quite chairs (BSP @ 3500/-)</t>
  </si>
  <si>
    <t>Supply of collaborative chairs (BSP @ 5500/-)</t>
  </si>
  <si>
    <t>sqft</t>
  </si>
  <si>
    <t>File Storage - Factory Made / Floor &amp; Wall Mount</t>
  </si>
  <si>
    <t>REPRO STORAGE - 1200 X 600 X 750 MM HT ( Photocopiear)</t>
  </si>
  <si>
    <t>CEO Cabin (STORAGE UNIT) : Made of 18mm thick pre.laminated particle board with PVC edge banding finishes top top , Shutter &amp; shelves with Flush handle with lock.</t>
  </si>
  <si>
    <t>PRE.LAM PEDESTAL UNIT :- One Mobile Pre.lam pedestal with lockable castors made of Prelam particle board finish. One drawers Pedestal 400mm (w) X 450mm (d) X 680 mm (h) contain two equal drawers  and one larger drawer for box files. Each lock has One sets of keys. The slides are ball bearing to ensure smooth movement. Slides &amp; Letterbox are of EBCO make, Handles &amp; Locks from Hettich.</t>
  </si>
  <si>
    <t>rft</t>
  </si>
  <si>
    <t>Rate Only</t>
  </si>
  <si>
    <t>rmt</t>
  </si>
  <si>
    <t>Providing &amp; Fixing of 75mm high skirting of extruded Aluminium profile. Make: wall line / equivalent.</t>
  </si>
  <si>
    <t>Rate only</t>
  </si>
  <si>
    <t>Dismantling of existing brick wall, Partation, tiles screeding &amp;  tile flooring etc.,with removal &amp; clearing of debris from site.</t>
  </si>
  <si>
    <t xml:space="preserve"> Office Interior Work</t>
  </si>
  <si>
    <r>
      <rPr>
        <b/>
        <sz val="11"/>
        <rFont val="Calibri"/>
        <family val="2"/>
      </rPr>
      <t>CABIN TABLE  :</t>
    </r>
    <r>
      <rPr>
        <sz val="11"/>
        <rFont val="Calibri"/>
        <family val="2"/>
      </rPr>
      <t xml:space="preserve">                                                                                                                                                                                                                        L SHAPE MAIN TABLE SIZE 1500X900X750MM HT, RETURN  CREDANZA : 1000X450X750MM HT,TABLE TOP: Table top 25 mm thick pre.lam Edge banding finishes Supported  by MS 50X50 Leg  &amp; 18mm thick Modesty panel . with Side Cabinate.</t>
    </r>
  </si>
  <si>
    <r>
      <rPr>
        <b/>
        <sz val="11"/>
        <rFont val="Calibri"/>
        <family val="2"/>
      </rPr>
      <t>WORKSTATION  :</t>
    </r>
    <r>
      <rPr>
        <sz val="11"/>
        <rFont val="Calibri"/>
        <family val="2"/>
      </rPr>
      <t xml:space="preserve">                                                                                                                                                                                                                        L SHAPE SIZE 1500X1500X750MM HT, TABLE TOP: Table top 25 mm thick pre.lam Edge banding finishes Supported  by MS 50X50 Leg  &amp; 18mm thick Modesty panel . with Side Cabinate.</t>
    </r>
  </si>
  <si>
    <r>
      <rPr>
        <b/>
        <sz val="11"/>
        <rFont val="Calibri"/>
        <family val="2"/>
      </rPr>
      <t>WORKSTATION  :</t>
    </r>
    <r>
      <rPr>
        <sz val="11"/>
        <rFont val="Calibri"/>
        <family val="2"/>
      </rPr>
      <t xml:space="preserve">                                                                                                                                                                                                                        SIZE 1500X600X750MM HT, TABLE TOP: Table top 25 mm thick pre.lam Edge banding finishes Supported  by MS 50X50 Leg  &amp; 18mm thick Modesty panel . with Side Cabinate.</t>
    </r>
  </si>
  <si>
    <t>Supply , installation, testing and commissioning of conventional based 8 zone fault tolerant loop, fire alarm/detection/fault control panel.  Further, the panel must be able to automatically deactivate the acess control door system when ever any alarm is triggered. The panel shall have a built in power supply and battery charger along with  maintenance free 24 AH, 2  x 12 volt SMF Lead acid batteries capable of running for a minimum of 8 hours with battery charger complete as required.and as per specifications.</t>
  </si>
  <si>
    <t>Colour Camera with fixed lens (25/30 fps) and HD 720p (25/30fps) image with 1/3" 2 MP sensor ,True Day/Night capability, vivid colour pictures by day and clear black-and-white pictures at night with ICR , Excellent low-light performance with 3D Noise Reduction, saving storage and bandwidth together with H.264 High Profile codec</t>
  </si>
  <si>
    <t>3 Pin socket switch for Cassette, Split Fan single phase units .</t>
  </si>
  <si>
    <t>S.no</t>
  </si>
  <si>
    <t xml:space="preserve">AC Works </t>
  </si>
  <si>
    <t xml:space="preserve">ANNEXURE-V Supply of VRF Air Conditioning System </t>
  </si>
  <si>
    <t>S.No.</t>
  </si>
  <si>
    <t>Qty.</t>
  </si>
  <si>
    <t xml:space="preserve">Rate </t>
  </si>
  <si>
    <t xml:space="preserve"> Amount </t>
  </si>
  <si>
    <t xml:space="preserve">Supply of variable refrigerant Flow Non-modular type air conditioning system with DIP - IPM Inverter controlled with stepless modulation complete with indoor and outdoor units, individual remote controller. </t>
  </si>
  <si>
    <t>Supply of Non-Modular type outdoor units equipped with high efficiency scroll compressor with minimum one inverter compressor with special heat exchanger ,25 steps DC motor condensor fan ,auto check function for connection error ,auto address setting and buit double stage oil separation to ensure minimum oil entrachment and proper Lubrication.</t>
  </si>
  <si>
    <t>REFNETS</t>
  </si>
  <si>
    <t>SUPPLY OF OUTDOOR UNIT (Blue Star, Daiken)</t>
  </si>
  <si>
    <t xml:space="preserve">ODU - 10HP(Cooling and Heating) </t>
  </si>
  <si>
    <t>INDOOR UNITS</t>
  </si>
  <si>
    <t>1 TR wall Mount Split</t>
  </si>
  <si>
    <t>VRV/VRF VARIABLE REFRIGERANT FLOW AIR CONDITIONING SYSTEM(Blue Star, Daiken)</t>
  </si>
  <si>
    <t>2 TR wall Mount Split</t>
  </si>
  <si>
    <t>2.0 TR Cassatte Mount Split</t>
  </si>
  <si>
    <t>3.0 TR Cassatte Mount Split</t>
  </si>
  <si>
    <t xml:space="preserve">Remote Controllers </t>
  </si>
  <si>
    <t xml:space="preserve">Supply, Installation, testing &amp; commissioning of Interconnecting refrigerant copper pipe ( VRF Only. ) work with (19 mm / 13 mm thick) closed cell elastomeric nitrile rubber tubular insulation between each set of  indoor &amp; outdoor units. </t>
  </si>
  <si>
    <t>Refrigerant Piping</t>
  </si>
  <si>
    <t xml:space="preserve">Refrigerant Copper Pipe. ( For VRF Only. ) </t>
  </si>
  <si>
    <t>RMT</t>
  </si>
  <si>
    <t xml:space="preserve">Rigid PVC piping  complete  with fittings,  supports  and duly insulated with 6 mm thick closed cell nitrile rubber insulation.   </t>
  </si>
  <si>
    <t xml:space="preserve">Providing &amp; fixing control cum transmission wiring of 2 core x 1.5 sqmm copper in suitable PVC conduits between indoor  and out door unit. </t>
  </si>
  <si>
    <t>AC Stand</t>
  </si>
  <si>
    <t>LV Security</t>
  </si>
  <si>
    <r>
      <t xml:space="preserve">UTP, Cat-6 Patch Cord, 1m </t>
    </r>
    <r>
      <rPr>
        <sz val="10"/>
        <color indexed="30"/>
        <rFont val="Arial"/>
        <family val="2"/>
      </rPr>
      <t>Blue</t>
    </r>
    <r>
      <rPr>
        <b/>
        <sz val="10"/>
        <color indexed="51"/>
        <rFont val="Arial"/>
        <family val="2"/>
      </rPr>
      <t>,</t>
    </r>
    <r>
      <rPr>
        <b/>
        <sz val="10"/>
        <rFont val="Arial"/>
        <family val="2"/>
      </rPr>
      <t xml:space="preserve"> </t>
    </r>
    <r>
      <rPr>
        <sz val="10"/>
        <rFont val="Arial"/>
        <family val="2"/>
      </rPr>
      <t>Data, both</t>
    </r>
    <r>
      <rPr>
        <b/>
        <sz val="10"/>
        <rFont val="Arial"/>
        <family val="2"/>
      </rPr>
      <t xml:space="preserve"> </t>
    </r>
    <r>
      <rPr>
        <sz val="10"/>
        <rFont val="Arial"/>
        <family val="2"/>
      </rPr>
      <t>end</t>
    </r>
  </si>
  <si>
    <t>Date -  20.01.2019</t>
  </si>
  <si>
    <t>SUMMARY OF AC WORKS AMHSSC</t>
  </si>
  <si>
    <t>20mm dia, PVC conduit.</t>
  </si>
  <si>
    <t>25mm dia, PVC conduit.</t>
  </si>
  <si>
    <t>32mm dia,  PVC conduit.</t>
  </si>
  <si>
    <t>4Cx 50 sq.mm. Al Ar. XLPE cable</t>
  </si>
  <si>
    <t>4Cx 25 sq.mm. Copper Cable</t>
  </si>
  <si>
    <t>4Cx 10 sq.mm. Copper Cable</t>
  </si>
  <si>
    <t>SUPPLY and Alaying OF CABLES</t>
  </si>
  <si>
    <t>Summery Sheet</t>
  </si>
  <si>
    <t>DATA AND NETWORKING</t>
  </si>
  <si>
    <t>BOQ for Structured cabling Solution</t>
  </si>
  <si>
    <t>S No.</t>
  </si>
  <si>
    <t>RATE (Rs.)</t>
  </si>
  <si>
    <t>AMOUNT (Rs.)</t>
  </si>
  <si>
    <t>SOFA &amp; CHAIRS</t>
  </si>
  <si>
    <t>iii</t>
  </si>
  <si>
    <t>iv</t>
  </si>
  <si>
    <t>v</t>
  </si>
  <si>
    <t>Providing and fixing of gyp board Full Height  Partitions  Up to True Ceiling height   using 50 x 25mm GI section framework @ 600 c/c both ways with horizontal member at floor and soffit, proper in line and level, screw fixed to  section with 25mm long dry wall screws.  The frame both side  Skinned with 12 mm gyp board up to 2100 ht and above that Up to true ceiling with gypsum plaster board to seal the Services gap in between partition and the  A.C duct, electrical, sprinkler etc., wherever required  in  above false ceiling partition. Provide the return air path way as per architect approval.  Also provide the holes/ reinforcement in frame for electrical/network conduit as per requirement.</t>
  </si>
  <si>
    <t>extra for  hollow core to be filled with 50mm thick and 32Kg/cubic meter Rock wool for sound insulation.</t>
  </si>
  <si>
    <t>P &amp; f of Tuffand glazed Door including patch Fittings of Dorma &amp; Ozone.</t>
  </si>
  <si>
    <t>Size 2100x1200</t>
  </si>
  <si>
    <t>Size 900x2100</t>
  </si>
  <si>
    <t>FLOORING</t>
  </si>
  <si>
    <t>Providing Imported nylon 6.6 approved make and colour shade 100% Optimum Solution Dyed / Wear On Nylon Tufted, Textured Loop/cut Pile Carpet tiles (Modular Carpet) of  approved size or equivalent The Carpet tiles shall be Permanent static control,  Pile height to a maximum of machine Gauge-1/12 Gauge, Total thickness 6mm+/-0.5mm, Density-Over 6500 Oz/Cu Yd, with synthetic non-woven, backing of tile as approved by client , PVC free underscore cushion including color fastness as per standard, moth proof, stain resistant, anti microbial, fire -resisting class 1 etc. complete, laying over existing flooring as per manufacturer's specification and the product shall be in compliance to ASTM standards.  The quoted rate shall be all inclusive of transportation, loading, unloading etc at site and wastage etc; (Quantity is inclusive of attic stock of  5% on the required quantity and attic stock shall be handed over to client in full packing condition) Actual laid area and attic stock will be measured and paid.
Preparing the surface like deep cleaning of floor and removing of loose particle and Laying of Carpet  tiles including necessary pre-applied or post applied adhesives . basic cost Rs.150 per sft.</t>
  </si>
  <si>
    <t>P &amp; A of Laquire Wooden Polish</t>
  </si>
  <si>
    <t>CIVIL DISMANTLING WORK</t>
  </si>
  <si>
    <t>PARTITION WORK</t>
  </si>
  <si>
    <t>Supply and fixing of   Storages made from 19mm Hdf/Ply and finished in 1mm laminate of approved make &amp; shade. All exposed edges should be concealed with 2mm PVC lipping/25x18mm Pvc beeding  and polished. Openable shutters to be provided with all necessary hardware such as, S.S. Clip-on Auto close Hinges,  S.S. Handle, Lock of approved make &amp; finish, Magnetic Catcher, Tower Bolt, etc., .(depth 350mm).</t>
  </si>
  <si>
    <t>nos.</t>
  </si>
  <si>
    <t>CCTV SYSTEM ( MAKE: Hikvision/ CP Plus )</t>
  </si>
  <si>
    <t>lot</t>
  </si>
  <si>
    <r>
      <rPr>
        <b/>
        <sz val="11"/>
        <rFont val="Calibri"/>
        <family val="2"/>
      </rPr>
      <t>12 SEATER MEETING TABLE :3600X1200X750MM HT
WITH EMPTY FLIPUP BOX 2 NO CONSIDERED
TABLE TOP:</t>
    </r>
    <r>
      <rPr>
        <sz val="11"/>
        <rFont val="Calibri"/>
        <family val="2"/>
      </rPr>
      <t xml:space="preserve"> is made of 50mm thick Prelaminated Boards with 2mm PVC edge banding supported on MS Powder coated legs.50x50 MS Square  16 gauge MS leg with Approved powder coating in 80 microns.   </t>
    </r>
    <r>
      <rPr>
        <b/>
        <sz val="11"/>
        <rFont val="Calibri"/>
        <family val="2"/>
      </rPr>
      <t xml:space="preserve"> 
Wire Management :-  </t>
    </r>
    <r>
      <rPr>
        <sz val="11"/>
        <rFont val="Calibri"/>
        <family val="2"/>
      </rPr>
      <t>Powder coated vertical post 715mm ht provided below table top with 150x150 for electrical &amp; data cable carrying vertically to dump box.</t>
    </r>
  </si>
  <si>
    <t>Installtion Charges for Indoor unit</t>
  </si>
  <si>
    <t>Installtion Charges for outdoor unit</t>
  </si>
  <si>
    <r>
      <t xml:space="preserve">Supply and Fixing GI openable bottom cover junction boxes made from </t>
    </r>
    <r>
      <rPr>
        <b/>
        <u val="single"/>
        <sz val="10"/>
        <rFont val="Arial"/>
        <family val="2"/>
      </rPr>
      <t>1.6 mm thick pre-galvanized sheets for top, bottom and sides and complete with 1.6 mm thick bottom cover</t>
    </r>
    <r>
      <rPr>
        <sz val="10"/>
        <rFont val="Arial"/>
        <family val="2"/>
      </rPr>
      <t xml:space="preserve"> complete with rubber gasketing. This includes GI openable bottom cover junction boxes made from 1.6 </t>
    </r>
    <r>
      <rPr>
        <b/>
        <sz val="10"/>
        <rFont val="Arial"/>
        <family val="2"/>
      </rPr>
      <t>mm thick pre-galvanized sheets for top, bottom &amp; sides and complete with 1.6 mm thick bottom cover</t>
    </r>
    <r>
      <rPr>
        <sz val="10"/>
        <rFont val="Arial"/>
        <family val="2"/>
      </rPr>
      <t xml:space="preserve"> complete with rubber gasketing. junction box shall be suitable to accommodate GI raceways specified above.</t>
    </r>
  </si>
  <si>
    <t>POINT WIRING : Point wiring rates are inclusive of 2x2.5 +1x1.5 sq mm    FR PVC insulated stranded copper conductor wires for circuit and 1.5 sq mm FR FR PVC insulated copper conductor insulated earth wire.</t>
  </si>
  <si>
    <t>Wiring for the following light/fan points with 3x1.5 Sq.mm FR PVC insulated stranded copper conductor wires in concealed FR PVC conduits in F.ceiling/walls/ceiling  as direc-ted including providing 6 amps flush type switches, 5 sided G.I Boxes for housing switc-hes and earth-ing comple-te as required.</t>
  </si>
  <si>
    <t>Light Point</t>
  </si>
  <si>
    <t xml:space="preserve">Ceiling fan point </t>
  </si>
  <si>
    <t xml:space="preserve">Exhaust fan point </t>
  </si>
  <si>
    <t>Wiring for 10 amps power outlet poi-nts with 2 x2.5 sq.mm FR PVC insulated stranded copper conductor wires in concealed/recessed FR PVC conduit as directed including providing 16 amps flush type switch and 6 pin socket with cover plate 5 sided G.I. outlet boxes for switches and socket and earthing the third pin with 1.0 sq mm FR PVC stranded copper wire complete as required (Only one outlet shall be connected on each circuit) (including body earth for GI boxes)</t>
  </si>
  <si>
    <t>Wiring for 16 amps power outlet poin-ts with 2X4 sq.mm FR PVC insulated stranded copper conductor wires for the first power outlet and 4 sq.mm FR PVC insu-lated stranded copper conductor wires for the second outlet, in concealed FR PVC cond-uits in F.ceiling/ walls/Ceiling/floor ducts as directed incl-uding providing 16 amps flush type switch and 6 pin socket with cover plate, 5 sided G.I. outlet boxes for housing switches and sock-et, and earthing the third pin with 2.5 sq.mm FR PVC insulated copper conductor wires complete as required (Two power out-lets shall be connected on each circuit)(including
body earth for GI boxes)</t>
  </si>
  <si>
    <t>Fabricating supplying to site of installation, installation on ceiling/ (Salamandre® standard and IP4X distribution trunking), totally enclosed, the joints between two lengths of channels or between channel and junction box shall be joined together with  MS coupler plates to make it dust and water proof. The cost shall including all supporting and fixing accessories including dash fasteners.  Make (Salamandre® standard and IP4X distribution trunking) LEGRAND Make</t>
  </si>
  <si>
    <t>(TRUNKING AND CABLE TRAYS)</t>
  </si>
  <si>
    <t>P &amp; F of 56" dia Ceiling Fan</t>
  </si>
  <si>
    <t>Wiring for 40 amps three phase power outlet poin-ts with 3X10 sq.mm FR PVC insulated stranded copper conductor wires  power outlet and 10 sq.mm FR PVC insu-lated stranded copper conductor wires for the second outlet, in concealed FR PVC cond-uits in F.ceiling/ walls/Ceiling/floor ducts as directed incl-uding providing 40 amps TPN MCB G.I. outlet boxes for housing FR PVC insulated copper conductor wires complete as required (Two power out-lets shall be connected on each circuit)(including body earth for GI boxes)</t>
  </si>
  <si>
    <t xml:space="preserve">Interiors                                                                                                                                                      </t>
  </si>
  <si>
    <t xml:space="preserve">Electricals works                                                                                                                                          </t>
  </si>
  <si>
    <r>
      <t xml:space="preserve">Networks                                                                                                                                                                  </t>
    </r>
    <r>
      <rPr>
        <b/>
        <sz val="9"/>
        <color indexed="8"/>
        <rFont val="Calibri"/>
        <family val="2"/>
      </rPr>
      <t xml:space="preserve"> .</t>
    </r>
  </si>
  <si>
    <t>s</t>
  </si>
  <si>
    <r>
      <t xml:space="preserve">Furniture                                                                                                                                                                                                               </t>
    </r>
    <r>
      <rPr>
        <b/>
        <sz val="9"/>
        <color indexed="8"/>
        <rFont val="Calibri"/>
        <family val="2"/>
      </rPr>
      <t xml:space="preserve">                                                                                        </t>
    </r>
  </si>
</sst>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_);\(\$#,##0\)"/>
    <numFmt numFmtId="187" formatCode="\$#,##0_);[Red]\(\$#,##0\)"/>
    <numFmt numFmtId="188" formatCode="\$#,##0.00_);\(\$#,##0.00\)"/>
    <numFmt numFmtId="189" formatCode="\$#,##0.00_);[Red]\(\$#,##0.00\)"/>
    <numFmt numFmtId="190" formatCode="#.0\ ##\ ##\ ###"/>
    <numFmt numFmtId="191" formatCode="_(* #,##0_);_(* \(#,##0\);_(* &quot;-&quot;??_);_(@_)"/>
    <numFmt numFmtId="192" formatCode="0.0;[Red]0.0"/>
    <numFmt numFmtId="193" formatCode="#\ ##\ ##\ ##\ ###.0"/>
    <numFmt numFmtId="194" formatCode="0.00;[Red]0.00"/>
    <numFmt numFmtId="195" formatCode="0;[Red]0"/>
    <numFmt numFmtId="196" formatCode="#\ ##\ ##\ ###"/>
    <numFmt numFmtId="197" formatCode="#.00\ ##\ ##\ ###"/>
    <numFmt numFmtId="198" formatCode="0.0_)"/>
    <numFmt numFmtId="199" formatCode="0.00_)"/>
    <numFmt numFmtId="200" formatCode="0.0"/>
    <numFmt numFmtId="201" formatCode="[$-409]mmmm\ d\,\ yyyy;@"/>
    <numFmt numFmtId="202" formatCode="[$-409]d\-mmm\-yyyy;@"/>
    <numFmt numFmtId="203" formatCode="&quot;&quot;0&quot; Nos&quot;"/>
    <numFmt numFmtId="204" formatCode="_(* #,##0.0_);_(* \(#,##0.0\);_(* &quot;-&quot;??_);_(@_)"/>
    <numFmt numFmtId="205" formatCode="0.0000"/>
    <numFmt numFmtId="206" formatCode="0.000"/>
    <numFmt numFmtId="207" formatCode="_(* #,##0.000_);_(* \(#,##0.000\);_(* &quot;-&quot;??_);_(@_)"/>
    <numFmt numFmtId="208" formatCode="[$-4009]d\ mmmm\ yyyy"/>
    <numFmt numFmtId="209" formatCode="[$-409]hh:mm:ss\ AM/PM"/>
    <numFmt numFmtId="210" formatCode="0&quot;.&quot;"/>
    <numFmt numFmtId="211" formatCode="&quot;Yes&quot;;&quot;Yes&quot;;&quot;No&quot;"/>
    <numFmt numFmtId="212" formatCode="&quot;True&quot;;&quot;True&quot;;&quot;False&quot;"/>
    <numFmt numFmtId="213" formatCode="&quot;On&quot;;&quot;On&quot;;&quot;Off&quot;"/>
    <numFmt numFmtId="214" formatCode="[$€-2]\ #,##0.00_);[Red]\([$€-2]\ #,##0.00\)"/>
    <numFmt numFmtId="215" formatCode="#,##0.0"/>
    <numFmt numFmtId="216" formatCode="0."/>
    <numFmt numFmtId="217" formatCode="_ * #,##0.00_ ;_ * \-#,##0.00_ ;_ * \-??_ ;_ @_ "/>
  </numFmts>
  <fonts count="75">
    <font>
      <sz val="11"/>
      <color indexed="8"/>
      <name val="Calibri"/>
      <family val="0"/>
    </font>
    <font>
      <sz val="10"/>
      <name val="Arial"/>
      <family val="0"/>
    </font>
    <font>
      <b/>
      <sz val="11"/>
      <color indexed="8"/>
      <name val="Calibri"/>
      <family val="2"/>
    </font>
    <font>
      <b/>
      <sz val="10"/>
      <color indexed="8"/>
      <name val="Calibri"/>
      <family val="2"/>
    </font>
    <font>
      <sz val="10"/>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Courier"/>
      <family val="3"/>
    </font>
    <font>
      <sz val="9"/>
      <color indexed="8"/>
      <name val="Verdana"/>
      <family val="2"/>
    </font>
    <font>
      <sz val="10"/>
      <name val="Helv"/>
      <family val="0"/>
    </font>
    <font>
      <b/>
      <sz val="11"/>
      <color indexed="63"/>
      <name val="Calibri"/>
      <family val="2"/>
    </font>
    <font>
      <b/>
      <sz val="18"/>
      <color indexed="56"/>
      <name val="Cambria"/>
      <family val="1"/>
    </font>
    <font>
      <sz val="11"/>
      <color indexed="10"/>
      <name val="Calibri"/>
      <family val="2"/>
    </font>
    <font>
      <sz val="9"/>
      <color indexed="8"/>
      <name val="Calibri"/>
      <family val="2"/>
    </font>
    <font>
      <b/>
      <sz val="12"/>
      <color indexed="8"/>
      <name val="Calibri"/>
      <family val="2"/>
    </font>
    <font>
      <b/>
      <u val="single"/>
      <sz val="11"/>
      <name val="Calibri"/>
      <family val="2"/>
    </font>
    <font>
      <b/>
      <sz val="11"/>
      <name val="Calibri"/>
      <family val="2"/>
    </font>
    <font>
      <sz val="11"/>
      <name val="Calibri"/>
      <family val="2"/>
    </font>
    <font>
      <b/>
      <sz val="14"/>
      <color indexed="8"/>
      <name val="Calibri"/>
      <family val="2"/>
    </font>
    <font>
      <b/>
      <sz val="14"/>
      <name val="Arial"/>
      <family val="2"/>
    </font>
    <font>
      <sz val="10"/>
      <name val="GE Inspira"/>
      <family val="2"/>
    </font>
    <font>
      <b/>
      <sz val="10"/>
      <name val="Arial"/>
      <family val="2"/>
    </font>
    <font>
      <sz val="9"/>
      <name val="Arial"/>
      <family val="2"/>
    </font>
    <font>
      <b/>
      <u val="single"/>
      <sz val="10"/>
      <name val="Arial"/>
      <family val="2"/>
    </font>
    <font>
      <vertAlign val="superscript"/>
      <sz val="10"/>
      <name val="Arial"/>
      <family val="2"/>
    </font>
    <font>
      <u val="single"/>
      <sz val="10"/>
      <name val="Arial"/>
      <family val="2"/>
    </font>
    <font>
      <b/>
      <sz val="9"/>
      <color indexed="8"/>
      <name val="Calibri"/>
      <family val="2"/>
    </font>
    <font>
      <sz val="10"/>
      <color indexed="17"/>
      <name val="Arial"/>
      <family val="2"/>
    </font>
    <font>
      <sz val="10"/>
      <color indexed="30"/>
      <name val="Arial"/>
      <family val="2"/>
    </font>
    <font>
      <b/>
      <sz val="10"/>
      <color indexed="51"/>
      <name val="Arial"/>
      <family val="2"/>
    </font>
    <font>
      <sz val="12"/>
      <color indexed="8"/>
      <name val="Calibri"/>
      <family val="2"/>
    </font>
    <font>
      <i/>
      <sz val="11"/>
      <color indexed="8"/>
      <name val="Calibri"/>
      <family val="2"/>
    </font>
    <font>
      <b/>
      <sz val="12"/>
      <name val="Calibri"/>
      <family val="2"/>
    </font>
    <font>
      <sz val="12"/>
      <name val="Calibri"/>
      <family val="2"/>
    </font>
    <font>
      <b/>
      <sz val="12"/>
      <name val="Arial"/>
      <family val="2"/>
    </font>
    <font>
      <b/>
      <sz val="16"/>
      <color indexed="8"/>
      <name val="Calibri"/>
      <family val="2"/>
    </font>
    <font>
      <sz val="10"/>
      <name val="Calibri"/>
      <family val="2"/>
    </font>
    <font>
      <sz val="9"/>
      <name val="Calibri"/>
      <family val="2"/>
    </font>
    <font>
      <b/>
      <sz val="10"/>
      <name val="Calibri"/>
      <family val="2"/>
    </font>
    <font>
      <sz val="10"/>
      <color indexed="8"/>
      <name val="Arial"/>
      <family val="2"/>
    </font>
    <font>
      <b/>
      <u val="single"/>
      <sz val="10"/>
      <color indexed="8"/>
      <name val="Arial"/>
      <family val="2"/>
    </font>
    <font>
      <b/>
      <sz val="10"/>
      <color indexed="30"/>
      <name val="Arial"/>
      <family val="2"/>
    </font>
    <font>
      <b/>
      <sz val="11"/>
      <color indexed="8"/>
      <name val="Candara"/>
      <family val="2"/>
    </font>
    <font>
      <sz val="11"/>
      <color indexed="8"/>
      <name val="Candara"/>
      <family val="2"/>
    </font>
    <font>
      <sz val="10"/>
      <color indexed="8"/>
      <name val="Times New Roman"/>
      <family val="1"/>
    </font>
    <font>
      <sz val="10"/>
      <color indexed="10"/>
      <name val="Arial"/>
      <family val="2"/>
    </font>
    <font>
      <sz val="12"/>
      <name val="Cambria"/>
      <family val="1"/>
    </font>
    <font>
      <b/>
      <sz val="16"/>
      <name val="Calibri"/>
      <family val="2"/>
    </font>
    <font>
      <sz val="11"/>
      <color theme="1"/>
      <name val="Calibri"/>
      <family val="2"/>
    </font>
    <font>
      <sz val="12"/>
      <color theme="1"/>
      <name val="Calibri"/>
      <family val="2"/>
    </font>
    <font>
      <sz val="10"/>
      <color theme="1"/>
      <name val="Arial"/>
      <family val="2"/>
    </font>
    <font>
      <b/>
      <u val="single"/>
      <sz val="10"/>
      <color theme="1"/>
      <name val="Arial"/>
      <family val="2"/>
    </font>
    <font>
      <b/>
      <sz val="10"/>
      <color rgb="FF0070C0"/>
      <name val="Arial"/>
      <family val="2"/>
    </font>
    <font>
      <b/>
      <sz val="11"/>
      <color rgb="FF000000"/>
      <name val="Candara"/>
      <family val="2"/>
    </font>
    <font>
      <b/>
      <sz val="11"/>
      <color theme="1"/>
      <name val="Calibri"/>
      <family val="2"/>
    </font>
    <font>
      <sz val="11"/>
      <color rgb="FF000000"/>
      <name val="Candara"/>
      <family val="2"/>
    </font>
    <font>
      <sz val="10"/>
      <color rgb="FF000000"/>
      <name val="Times New Roman"/>
      <family val="1"/>
    </font>
    <font>
      <sz val="10"/>
      <color rgb="FFFF0000"/>
      <name val="Arial"/>
      <family val="2"/>
    </font>
    <font>
      <sz val="10"/>
      <color theme="1"/>
      <name val="Calibri"/>
      <family val="2"/>
    </font>
    <font>
      <b/>
      <sz val="14"/>
      <color theme="1"/>
      <name val="Calibri"/>
      <family val="2"/>
    </font>
    <font>
      <b/>
      <sz val="14"/>
      <color rgb="FF00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rgb="FFFFC00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92D050"/>
        <bgColor indexed="64"/>
      </patternFill>
    </fill>
    <fill>
      <patternFill patternType="solid">
        <fgColor rgb="FFC0C0C0"/>
        <bgColor indexed="64"/>
      </patternFill>
    </fill>
    <fill>
      <patternFill patternType="solid">
        <fgColor theme="2" tint="-0.24997000396251678"/>
        <bgColor indexed="64"/>
      </patternFill>
    </fill>
    <fill>
      <patternFill patternType="solid">
        <fgColor theme="7" tint="0.5999900102615356"/>
        <bgColor indexed="64"/>
      </patternFill>
    </fill>
    <fill>
      <patternFill patternType="solid">
        <fgColor rgb="FFA2BD9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medium"/>
      <right style="thin"/>
      <top style="thin"/>
      <bottom style="thin"/>
    </border>
    <border>
      <left style="thin"/>
      <right>
        <color indexed="63"/>
      </right>
      <top>
        <color indexed="63"/>
      </top>
      <bottom>
        <color indexed="63"/>
      </bottom>
    </border>
    <border>
      <left style="medium"/>
      <right style="thin"/>
      <top style="thin"/>
      <bottom style="medium"/>
    </border>
    <border>
      <left style="thin"/>
      <right style="thin"/>
      <top style="thin"/>
      <bottom style="medium"/>
    </border>
    <border>
      <left/>
      <right/>
      <top style="thin"/>
      <bottom style="thin"/>
    </border>
    <border>
      <left style="medium"/>
      <right style="thin"/>
      <top/>
      <bottom style="thin"/>
    </border>
    <border>
      <left style="medium"/>
      <right style="thin"/>
      <top style="thin"/>
      <bottom/>
    </border>
    <border>
      <left style="thin">
        <color rgb="FF000000"/>
      </left>
      <right style="thin">
        <color rgb="FF000000"/>
      </right>
      <top style="thin">
        <color rgb="FF000000"/>
      </top>
      <bottom style="thin">
        <color rgb="FF000000"/>
      </bottom>
    </border>
    <border>
      <left/>
      <right style="thin"/>
      <top style="thin"/>
      <bottom style="thin"/>
    </border>
    <border>
      <left style="thin"/>
      <right/>
      <top/>
      <bottom style="thin"/>
    </border>
    <border>
      <left style="thin"/>
      <right/>
      <top style="thin"/>
      <bottom style="medium"/>
    </border>
    <border>
      <left/>
      <right/>
      <top/>
      <bottom style="thin"/>
    </border>
    <border>
      <left style="thin"/>
      <right style="thin"/>
      <top style="medium"/>
      <bottom style="thin"/>
    </border>
    <border>
      <left style="thin"/>
      <right style="thin"/>
      <top style="medium"/>
      <bottom>
        <color indexed="63"/>
      </bottom>
    </border>
    <border>
      <left style="medium"/>
      <right style="thin"/>
      <top style="medium"/>
      <bottom style="thin"/>
    </border>
  </borders>
  <cellStyleXfs count="1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90" fontId="0" fillId="0" borderId="0" applyFont="0" applyFill="0" applyBorder="0" applyAlignment="0" applyProtection="0"/>
    <xf numFmtId="43" fontId="1"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2" fontId="0" fillId="0" borderId="0" applyFont="0" applyFill="0" applyBorder="0" applyAlignment="0" applyProtection="0"/>
    <xf numFmtId="43" fontId="62"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83" fontId="1"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43" fontId="0" fillId="0" borderId="0" applyFont="0" applyFill="0" applyBorder="0" applyAlignment="0" applyProtection="0"/>
    <xf numFmtId="217" fontId="0" fillId="0" borderId="0" applyFill="0" applyBorder="0" applyProtection="0">
      <alignment vertical="center"/>
    </xf>
    <xf numFmtId="190" fontId="0" fillId="0" borderId="0" applyFont="0" applyFill="0" applyBorder="0" applyAlignment="0" applyProtection="0"/>
    <xf numFmtId="190"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2" fontId="1" fillId="0" borderId="0" applyFont="0" applyFill="0" applyBorder="0" applyAlignment="0" applyProtection="0"/>
    <xf numFmtId="164" fontId="0" fillId="0" borderId="0">
      <alignment/>
      <protection/>
    </xf>
    <xf numFmtId="0" fontId="1" fillId="0" borderId="0">
      <alignment/>
      <protection/>
    </xf>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21" fillId="0" borderId="0">
      <alignment/>
      <protection/>
    </xf>
    <xf numFmtId="0" fontId="1" fillId="0" borderId="0">
      <alignment/>
      <protection/>
    </xf>
    <xf numFmtId="0" fontId="1" fillId="0" borderId="0">
      <alignment/>
      <protection/>
    </xf>
    <xf numFmtId="0" fontId="1" fillId="0" borderId="0">
      <alignment/>
      <protection/>
    </xf>
    <xf numFmtId="0" fontId="6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22" fillId="0" borderId="0">
      <alignment/>
      <protection/>
    </xf>
    <xf numFmtId="0" fontId="0" fillId="0" borderId="0">
      <alignment/>
      <protection/>
    </xf>
    <xf numFmtId="0" fontId="21" fillId="0" borderId="0">
      <alignment/>
      <protection/>
    </xf>
    <xf numFmtId="0" fontId="1"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1"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3" fillId="0" borderId="0">
      <alignment/>
      <protection/>
    </xf>
    <xf numFmtId="0" fontId="23" fillId="0" borderId="0">
      <alignment/>
      <protection/>
    </xf>
    <xf numFmtId="0" fontId="25" fillId="0" borderId="0" applyNumberFormat="0" applyFill="0" applyBorder="0" applyAlignment="0" applyProtection="0"/>
    <xf numFmtId="0" fontId="2" fillId="0" borderId="9" applyNumberFormat="0" applyFill="0" applyAlignment="0" applyProtection="0"/>
    <xf numFmtId="0" fontId="26" fillId="0" borderId="0" applyNumberFormat="0" applyFill="0" applyBorder="0" applyAlignment="0" applyProtection="0"/>
  </cellStyleXfs>
  <cellXfs count="458">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xf>
    <xf numFmtId="0" fontId="0" fillId="0" borderId="10" xfId="0" applyFont="1" applyBorder="1" applyAlignment="1">
      <alignment/>
    </xf>
    <xf numFmtId="171" fontId="0" fillId="0" borderId="10" xfId="49" applyNumberFormat="1" applyFont="1" applyBorder="1" applyAlignment="1">
      <alignment/>
    </xf>
    <xf numFmtId="171" fontId="2" fillId="0" borderId="10" xfId="49" applyNumberFormat="1" applyFont="1" applyBorder="1" applyAlignment="1">
      <alignment/>
    </xf>
    <xf numFmtId="171" fontId="0" fillId="0" borderId="10" xfId="0" applyNumberFormat="1" applyBorder="1" applyAlignment="1">
      <alignment/>
    </xf>
    <xf numFmtId="171" fontId="2" fillId="0" borderId="10" xfId="0" applyNumberFormat="1" applyFont="1" applyBorder="1" applyAlignment="1">
      <alignment/>
    </xf>
    <xf numFmtId="0" fontId="2" fillId="0" borderId="10" xfId="0" applyFont="1" applyBorder="1" applyAlignment="1">
      <alignment horizontal="center"/>
    </xf>
    <xf numFmtId="0" fontId="0" fillId="0" borderId="0" xfId="0" applyAlignment="1">
      <alignment horizontal="center"/>
    </xf>
    <xf numFmtId="0" fontId="26" fillId="0" borderId="10" xfId="0" applyFont="1" applyBorder="1" applyAlignment="1">
      <alignment/>
    </xf>
    <xf numFmtId="43" fontId="0" fillId="0" borderId="10" xfId="43" applyFont="1" applyBorder="1" applyAlignment="1">
      <alignment/>
    </xf>
    <xf numFmtId="43" fontId="2" fillId="0" borderId="10" xfId="0" applyNumberFormat="1" applyFont="1" applyBorder="1" applyAlignment="1">
      <alignment/>
    </xf>
    <xf numFmtId="0" fontId="0" fillId="0" borderId="10" xfId="0" applyFill="1" applyBorder="1" applyAlignment="1">
      <alignment/>
    </xf>
    <xf numFmtId="43" fontId="0" fillId="0" borderId="10" xfId="43" applyFont="1" applyFill="1" applyBorder="1" applyAlignment="1">
      <alignment/>
    </xf>
    <xf numFmtId="43" fontId="2" fillId="0" borderId="10" xfId="43" applyFont="1" applyBorder="1" applyAlignment="1">
      <alignment/>
    </xf>
    <xf numFmtId="43" fontId="0" fillId="0" borderId="10" xfId="0" applyNumberFormat="1" applyFont="1" applyBorder="1" applyAlignment="1">
      <alignment/>
    </xf>
    <xf numFmtId="0" fontId="0" fillId="0" borderId="10" xfId="0" applyFont="1" applyBorder="1" applyAlignment="1">
      <alignment horizontal="center"/>
    </xf>
    <xf numFmtId="0" fontId="2" fillId="0" borderId="10" xfId="0" applyFont="1" applyBorder="1" applyAlignment="1">
      <alignment horizontal="center" vertical="center"/>
    </xf>
    <xf numFmtId="43" fontId="0" fillId="0" borderId="10" xfId="0" applyNumberFormat="1" applyBorder="1" applyAlignment="1">
      <alignment/>
    </xf>
    <xf numFmtId="0" fontId="0" fillId="0" borderId="10" xfId="0" applyFont="1" applyFill="1" applyBorder="1" applyAlignment="1">
      <alignment/>
    </xf>
    <xf numFmtId="43" fontId="0" fillId="0" borderId="0" xfId="0" applyNumberFormat="1" applyAlignment="1">
      <alignment/>
    </xf>
    <xf numFmtId="43" fontId="2" fillId="0" borderId="0" xfId="0" applyNumberFormat="1" applyFont="1" applyAlignment="1">
      <alignment/>
    </xf>
    <xf numFmtId="0" fontId="31" fillId="0" borderId="10" xfId="0" applyFont="1" applyBorder="1" applyAlignment="1">
      <alignment horizontal="justify" wrapText="1"/>
    </xf>
    <xf numFmtId="0" fontId="29" fillId="0" borderId="10" xfId="95" applyFont="1" applyBorder="1" applyAlignment="1">
      <alignment horizontal="left" vertical="top" wrapText="1"/>
      <protection/>
    </xf>
    <xf numFmtId="15" fontId="31" fillId="0" borderId="0" xfId="128" applyNumberFormat="1" applyFont="1" applyFill="1" applyBorder="1">
      <alignment/>
      <protection/>
    </xf>
    <xf numFmtId="0" fontId="31" fillId="0" borderId="0" xfId="128" applyFont="1">
      <alignment/>
      <protection/>
    </xf>
    <xf numFmtId="0" fontId="30" fillId="0" borderId="0" xfId="128" applyFont="1" applyFill="1" applyBorder="1" applyAlignment="1">
      <alignment horizontal="left"/>
      <protection/>
    </xf>
    <xf numFmtId="0" fontId="30" fillId="0" borderId="0" xfId="128" applyFont="1" applyBorder="1" applyAlignment="1">
      <alignment horizontal="center"/>
      <protection/>
    </xf>
    <xf numFmtId="0" fontId="31" fillId="0" borderId="10" xfId="128" applyFont="1" applyBorder="1" applyAlignment="1">
      <alignment horizontal="center" vertical="center"/>
      <protection/>
    </xf>
    <xf numFmtId="43" fontId="31" fillId="0" borderId="0" xfId="128" applyNumberFormat="1" applyFont="1">
      <alignment/>
      <protection/>
    </xf>
    <xf numFmtId="191" fontId="31" fillId="0" borderId="10" xfId="51" applyNumberFormat="1" applyFont="1" applyBorder="1" applyAlignment="1">
      <alignment horizontal="center" vertical="center"/>
    </xf>
    <xf numFmtId="191" fontId="31" fillId="0" borderId="11" xfId="51" applyNumberFormat="1" applyFont="1" applyBorder="1" applyAlignment="1">
      <alignment vertical="center"/>
    </xf>
    <xf numFmtId="0" fontId="31" fillId="0" borderId="10" xfId="95" applyNumberFormat="1" applyFont="1" applyBorder="1" applyAlignment="1">
      <alignment horizontal="left" vertical="top" wrapText="1"/>
      <protection/>
    </xf>
    <xf numFmtId="191" fontId="31" fillId="0" borderId="10" xfId="51" applyNumberFormat="1" applyFont="1" applyBorder="1" applyAlignment="1">
      <alignment vertical="center"/>
    </xf>
    <xf numFmtId="0" fontId="31" fillId="0" borderId="10" xfId="128" applyFont="1" applyBorder="1" applyAlignment="1">
      <alignment vertical="center" wrapText="1"/>
      <protection/>
    </xf>
    <xf numFmtId="0" fontId="31" fillId="0" borderId="10" xfId="128" applyFont="1" applyBorder="1" applyAlignment="1">
      <alignment vertical="center"/>
      <protection/>
    </xf>
    <xf numFmtId="0" fontId="0" fillId="0" borderId="0" xfId="95" applyFont="1">
      <alignment/>
      <protection/>
    </xf>
    <xf numFmtId="0" fontId="0" fillId="0" borderId="0" xfId="95" applyFont="1" applyBorder="1" applyAlignment="1">
      <alignment/>
      <protection/>
    </xf>
    <xf numFmtId="0" fontId="31" fillId="0" borderId="0" xfId="128" applyFont="1" applyBorder="1" applyAlignment="1">
      <alignment vertical="center"/>
      <protection/>
    </xf>
    <xf numFmtId="0" fontId="31" fillId="0" borderId="0" xfId="95" applyFont="1" applyBorder="1">
      <alignment/>
      <protection/>
    </xf>
    <xf numFmtId="0" fontId="31" fillId="0" borderId="0" xfId="95" applyFont="1" applyAlignment="1">
      <alignment/>
      <protection/>
    </xf>
    <xf numFmtId="0" fontId="31" fillId="0" borderId="0" xfId="95" applyFont="1">
      <alignment/>
      <protection/>
    </xf>
    <xf numFmtId="0" fontId="31" fillId="0" borderId="10" xfId="95" applyNumberFormat="1" applyFont="1" applyFill="1" applyBorder="1" applyAlignment="1">
      <alignment vertical="center" wrapText="1"/>
      <protection/>
    </xf>
    <xf numFmtId="191" fontId="31" fillId="0" borderId="10" xfId="51" applyNumberFormat="1" applyFont="1" applyFill="1" applyBorder="1" applyAlignment="1">
      <alignment horizontal="center" vertical="center"/>
    </xf>
    <xf numFmtId="0" fontId="31" fillId="0" borderId="10" xfId="128" applyFont="1" applyFill="1" applyBorder="1" applyAlignment="1">
      <alignment horizontal="center" vertical="center"/>
      <protection/>
    </xf>
    <xf numFmtId="0" fontId="30" fillId="0" borderId="10" xfId="95" applyFont="1" applyBorder="1" applyAlignment="1">
      <alignment horizontal="center"/>
      <protection/>
    </xf>
    <xf numFmtId="0" fontId="31" fillId="0" borderId="10" xfId="95" applyFont="1" applyBorder="1">
      <alignment/>
      <protection/>
    </xf>
    <xf numFmtId="0" fontId="30" fillId="0" borderId="10" xfId="95" applyFont="1" applyBorder="1">
      <alignment/>
      <protection/>
    </xf>
    <xf numFmtId="0" fontId="30" fillId="0" borderId="10" xfId="95" applyFont="1" applyFill="1" applyBorder="1" applyAlignment="1">
      <alignment/>
      <protection/>
    </xf>
    <xf numFmtId="0" fontId="31" fillId="0" borderId="10" xfId="95" applyFont="1" applyBorder="1" applyAlignment="1">
      <alignment/>
      <protection/>
    </xf>
    <xf numFmtId="0" fontId="31" fillId="0" borderId="10" xfId="95" applyFont="1" applyFill="1" applyBorder="1" applyAlignment="1" quotePrefix="1">
      <alignment horizontal="left"/>
      <protection/>
    </xf>
    <xf numFmtId="0" fontId="31" fillId="0" borderId="10" xfId="95" applyFont="1" applyFill="1" applyBorder="1" applyAlignment="1">
      <alignment/>
      <protection/>
    </xf>
    <xf numFmtId="0" fontId="31" fillId="0" borderId="10" xfId="95" applyFont="1" applyBorder="1" applyAlignment="1">
      <alignment horizontal="left"/>
      <protection/>
    </xf>
    <xf numFmtId="0" fontId="31" fillId="0" borderId="10" xfId="95" applyFont="1" applyFill="1" applyBorder="1">
      <alignment/>
      <protection/>
    </xf>
    <xf numFmtId="0" fontId="4" fillId="0" borderId="0" xfId="110" applyFont="1" applyAlignment="1">
      <alignment horizontal="center"/>
      <protection/>
    </xf>
    <xf numFmtId="0" fontId="4" fillId="0" borderId="0" xfId="110" applyFont="1">
      <alignment/>
      <protection/>
    </xf>
    <xf numFmtId="43" fontId="4" fillId="0" borderId="0" xfId="57" applyFont="1" applyAlignment="1">
      <alignment/>
    </xf>
    <xf numFmtId="43" fontId="4" fillId="0" borderId="0" xfId="57" applyFont="1" applyAlignment="1">
      <alignment horizontal="center"/>
    </xf>
    <xf numFmtId="191" fontId="4" fillId="0" borderId="0" xfId="57" applyNumberFormat="1" applyFont="1" applyAlignment="1">
      <alignment/>
    </xf>
    <xf numFmtId="0" fontId="50" fillId="0" borderId="0" xfId="97" applyFont="1" applyAlignment="1">
      <alignment vertical="center"/>
      <protection/>
    </xf>
    <xf numFmtId="0" fontId="50" fillId="0" borderId="0" xfId="97" applyFont="1" applyAlignment="1">
      <alignment horizontal="center" vertical="center"/>
      <protection/>
    </xf>
    <xf numFmtId="191" fontId="50" fillId="0" borderId="0" xfId="97" applyNumberFormat="1" applyFont="1" applyAlignment="1">
      <alignment vertical="center"/>
      <protection/>
    </xf>
    <xf numFmtId="0" fontId="51" fillId="0" borderId="0" xfId="97" applyFont="1" applyBorder="1" applyAlignment="1">
      <alignment horizontal="center" vertical="top"/>
      <protection/>
    </xf>
    <xf numFmtId="0" fontId="51" fillId="0" borderId="0" xfId="97" applyFont="1" applyBorder="1" applyAlignment="1">
      <alignment horizontal="left" vertical="center"/>
      <protection/>
    </xf>
    <xf numFmtId="0" fontId="32" fillId="24" borderId="0" xfId="110" applyFont="1" applyFill="1" applyBorder="1" applyAlignment="1">
      <alignment horizontal="left" vertical="center"/>
      <protection/>
    </xf>
    <xf numFmtId="0" fontId="32" fillId="24" borderId="0" xfId="110" applyFont="1" applyFill="1" applyBorder="1" applyAlignment="1">
      <alignment horizontal="center" vertical="center"/>
      <protection/>
    </xf>
    <xf numFmtId="191" fontId="32" fillId="24" borderId="0" xfId="110" applyNumberFormat="1" applyFont="1" applyFill="1" applyBorder="1" applyAlignment="1">
      <alignment horizontal="left" vertical="center"/>
      <protection/>
    </xf>
    <xf numFmtId="0" fontId="27" fillId="0" borderId="0" xfId="110" applyFont="1" applyBorder="1" applyAlignment="1">
      <alignment horizontal="left" wrapText="1"/>
      <protection/>
    </xf>
    <xf numFmtId="0" fontId="27" fillId="0" borderId="0" xfId="110" applyFont="1" applyBorder="1" applyAlignment="1">
      <alignment horizontal="left"/>
      <protection/>
    </xf>
    <xf numFmtId="0" fontId="27" fillId="0" borderId="0" xfId="110" applyFont="1" applyBorder="1" applyAlignment="1">
      <alignment horizontal="center"/>
      <protection/>
    </xf>
    <xf numFmtId="191" fontId="27" fillId="0" borderId="0" xfId="57" applyNumberFormat="1" applyFont="1" applyBorder="1" applyAlignment="1">
      <alignment horizontal="left"/>
    </xf>
    <xf numFmtId="0" fontId="4" fillId="0" borderId="10" xfId="110" applyFont="1" applyFill="1" applyBorder="1" applyAlignment="1">
      <alignment horizontal="center" wrapText="1"/>
      <protection/>
    </xf>
    <xf numFmtId="43" fontId="4" fillId="0" borderId="0" xfId="110" applyNumberFormat="1" applyFont="1">
      <alignment/>
      <protection/>
    </xf>
    <xf numFmtId="0" fontId="4" fillId="25" borderId="10" xfId="110" applyFont="1" applyFill="1" applyBorder="1" applyAlignment="1">
      <alignment horizontal="center" wrapText="1"/>
      <protection/>
    </xf>
    <xf numFmtId="0" fontId="4" fillId="0" borderId="0" xfId="110" applyFont="1" applyBorder="1" applyAlignment="1">
      <alignment horizontal="center"/>
      <protection/>
    </xf>
    <xf numFmtId="0" fontId="3" fillId="25" borderId="0" xfId="110" applyFont="1" applyFill="1" applyBorder="1" applyAlignment="1">
      <alignment horizontal="left" wrapText="1"/>
      <protection/>
    </xf>
    <xf numFmtId="0" fontId="4" fillId="25" borderId="0" xfId="110" applyFont="1" applyFill="1" applyBorder="1" applyAlignment="1">
      <alignment horizontal="left" wrapText="1"/>
      <protection/>
    </xf>
    <xf numFmtId="43" fontId="3" fillId="0" borderId="0" xfId="57" applyFont="1" applyFill="1" applyBorder="1" applyAlignment="1">
      <alignment horizontal="center" wrapText="1"/>
    </xf>
    <xf numFmtId="191" fontId="3" fillId="0" borderId="0" xfId="57" applyNumberFormat="1" applyFont="1" applyFill="1" applyBorder="1" applyAlignment="1">
      <alignment wrapText="1"/>
    </xf>
    <xf numFmtId="191" fontId="4" fillId="0" borderId="0" xfId="110" applyNumberFormat="1" applyFont="1" applyBorder="1" applyAlignment="1">
      <alignment wrapText="1"/>
      <protection/>
    </xf>
    <xf numFmtId="0" fontId="4" fillId="25" borderId="0" xfId="97" applyFont="1" applyFill="1" applyBorder="1" applyAlignment="1">
      <alignment horizontal="left" vertical="top"/>
      <protection/>
    </xf>
    <xf numFmtId="0" fontId="4" fillId="0" borderId="0" xfId="110" applyFont="1" applyBorder="1">
      <alignment/>
      <protection/>
    </xf>
    <xf numFmtId="191" fontId="4" fillId="0" borderId="0" xfId="57" applyNumberFormat="1" applyFont="1" applyBorder="1" applyAlignment="1">
      <alignment wrapText="1"/>
    </xf>
    <xf numFmtId="191" fontId="4" fillId="0" borderId="0" xfId="110" applyNumberFormat="1" applyFont="1" applyAlignment="1">
      <alignment wrapText="1"/>
      <protection/>
    </xf>
    <xf numFmtId="191" fontId="4" fillId="0" borderId="0" xfId="110" applyNumberFormat="1" applyFont="1">
      <alignment/>
      <protection/>
    </xf>
    <xf numFmtId="0" fontId="3" fillId="0" borderId="0" xfId="110" applyFont="1" applyBorder="1" applyAlignment="1">
      <alignment horizontal="left"/>
      <protection/>
    </xf>
    <xf numFmtId="0" fontId="4" fillId="0" borderId="0" xfId="110" applyFont="1" applyFill="1" applyBorder="1" applyAlignment="1">
      <alignment horizontal="center"/>
      <protection/>
    </xf>
    <xf numFmtId="0" fontId="3" fillId="0" borderId="0" xfId="110" applyFont="1" applyFill="1" applyBorder="1" applyAlignment="1">
      <alignment horizontal="left"/>
      <protection/>
    </xf>
    <xf numFmtId="0" fontId="4" fillId="0" borderId="0" xfId="110" applyFont="1" applyFill="1" applyBorder="1">
      <alignment/>
      <protection/>
    </xf>
    <xf numFmtId="191" fontId="4" fillId="0" borderId="0" xfId="57" applyNumberFormat="1" applyFont="1" applyFill="1" applyBorder="1" applyAlignment="1">
      <alignment/>
    </xf>
    <xf numFmtId="191" fontId="4" fillId="0" borderId="0" xfId="110" applyNumberFormat="1" applyFont="1" applyFill="1" applyBorder="1" applyAlignment="1">
      <alignment wrapText="1"/>
      <protection/>
    </xf>
    <xf numFmtId="191" fontId="4" fillId="0" borderId="0" xfId="57" applyNumberFormat="1" applyFont="1" applyBorder="1" applyAlignment="1">
      <alignment/>
    </xf>
    <xf numFmtId="0" fontId="3" fillId="25" borderId="0" xfId="110" applyFont="1" applyFill="1" applyBorder="1" applyAlignment="1">
      <alignment horizontal="center" vertical="center"/>
      <protection/>
    </xf>
    <xf numFmtId="0" fontId="3" fillId="25" borderId="0" xfId="110" applyFont="1" applyFill="1" applyBorder="1">
      <alignment/>
      <protection/>
    </xf>
    <xf numFmtId="191" fontId="3" fillId="25" borderId="0" xfId="57" applyNumberFormat="1" applyFont="1" applyFill="1" applyBorder="1" applyAlignment="1">
      <alignment horizontal="center" vertical="center"/>
    </xf>
    <xf numFmtId="0" fontId="3" fillId="25" borderId="0" xfId="110" applyFont="1" applyFill="1" applyBorder="1" applyAlignment="1">
      <alignment horizontal="left" vertical="top"/>
      <protection/>
    </xf>
    <xf numFmtId="0" fontId="3" fillId="0" borderId="0" xfId="110" applyFont="1" applyBorder="1" applyAlignment="1">
      <alignment horizontal="center"/>
      <protection/>
    </xf>
    <xf numFmtId="171" fontId="4" fillId="0" borderId="10" xfId="110" applyNumberFormat="1" applyFont="1" applyFill="1" applyBorder="1" applyAlignment="1">
      <alignment horizontal="center" wrapText="1"/>
      <protection/>
    </xf>
    <xf numFmtId="0" fontId="3" fillId="0" borderId="0" xfId="110" applyFont="1" applyBorder="1">
      <alignment/>
      <protection/>
    </xf>
    <xf numFmtId="0" fontId="30" fillId="0" borderId="10" xfId="114" applyNumberFormat="1" applyFont="1" applyFill="1" applyBorder="1" applyAlignment="1">
      <alignment horizontal="left" vertical="center" wrapText="1"/>
      <protection/>
    </xf>
    <xf numFmtId="0" fontId="31" fillId="0" borderId="10" xfId="114" applyFont="1" applyFill="1" applyBorder="1" applyAlignment="1">
      <alignment horizontal="center"/>
      <protection/>
    </xf>
    <xf numFmtId="43" fontId="31" fillId="0" borderId="12" xfId="43" applyFont="1" applyFill="1" applyBorder="1" applyAlignment="1">
      <alignment horizontal="right"/>
    </xf>
    <xf numFmtId="0" fontId="31" fillId="0" borderId="10" xfId="114" applyFont="1" applyFill="1" applyBorder="1" applyAlignment="1">
      <alignment horizontal="left" vertical="center" wrapText="1"/>
      <protection/>
    </xf>
    <xf numFmtId="191" fontId="31" fillId="0" borderId="12" xfId="43" applyNumberFormat="1" applyFont="1" applyFill="1" applyBorder="1" applyAlignment="1">
      <alignment horizontal="right" indent="3"/>
    </xf>
    <xf numFmtId="0" fontId="31" fillId="0" borderId="12" xfId="95" applyFont="1" applyBorder="1">
      <alignment/>
      <protection/>
    </xf>
    <xf numFmtId="0" fontId="31" fillId="0" borderId="0" xfId="95" applyFont="1" applyAlignment="1">
      <alignment horizontal="center"/>
      <protection/>
    </xf>
    <xf numFmtId="0" fontId="31" fillId="0" borderId="10" xfId="95" applyFont="1" applyBorder="1" applyAlignment="1">
      <alignment horizontal="center"/>
      <protection/>
    </xf>
    <xf numFmtId="0" fontId="31" fillId="0" borderId="10" xfId="95" applyNumberFormat="1" applyFont="1" applyBorder="1" applyAlignment="1">
      <alignment horizontal="center"/>
      <protection/>
    </xf>
    <xf numFmtId="203" fontId="31" fillId="0" borderId="10" xfId="95" applyNumberFormat="1" applyFont="1" applyBorder="1" applyAlignment="1">
      <alignment horizontal="center"/>
      <protection/>
    </xf>
    <xf numFmtId="0" fontId="30" fillId="0" borderId="10" xfId="95" applyFont="1" applyBorder="1" applyAlignment="1">
      <alignment horizontal="left" vertical="top" wrapText="1"/>
      <protection/>
    </xf>
    <xf numFmtId="0" fontId="31" fillId="0" borderId="10" xfId="95" applyNumberFormat="1" applyFont="1" applyFill="1" applyBorder="1" applyAlignment="1">
      <alignment horizontal="center" vertical="center" wrapText="1"/>
      <protection/>
    </xf>
    <xf numFmtId="0" fontId="31" fillId="0" borderId="0" xfId="128" applyFont="1" applyFill="1" applyBorder="1" applyAlignment="1">
      <alignment horizontal="center"/>
      <protection/>
    </xf>
    <xf numFmtId="0" fontId="31" fillId="0" borderId="10" xfId="95" applyFont="1" applyBorder="1" applyAlignment="1">
      <alignment horizontal="center" vertical="top" wrapText="1"/>
      <protection/>
    </xf>
    <xf numFmtId="0" fontId="31" fillId="0" borderId="10" xfId="95" applyFont="1" applyBorder="1" applyAlignment="1">
      <alignment horizontal="center" vertical="center" wrapText="1"/>
      <protection/>
    </xf>
    <xf numFmtId="0" fontId="52" fillId="24" borderId="10" xfId="100" applyFont="1" applyFill="1" applyBorder="1" applyAlignment="1">
      <alignment horizontal="center" vertical="center"/>
      <protection/>
    </xf>
    <xf numFmtId="0" fontId="50" fillId="24" borderId="10" xfId="100" applyFont="1" applyFill="1" applyBorder="1" applyAlignment="1">
      <alignment horizontal="left" vertical="top" wrapText="1"/>
      <protection/>
    </xf>
    <xf numFmtId="0" fontId="31" fillId="25" borderId="10" xfId="114" applyFont="1" applyFill="1" applyBorder="1" applyAlignment="1">
      <alignment horizontal="justify" vertical="top" wrapText="1"/>
      <protection/>
    </xf>
    <xf numFmtId="0" fontId="50" fillId="26" borderId="0" xfId="97" applyFont="1" applyFill="1" applyAlignment="1">
      <alignment horizontal="center" vertical="center"/>
      <protection/>
    </xf>
    <xf numFmtId="0" fontId="50" fillId="26" borderId="0" xfId="97" applyFont="1" applyFill="1" applyAlignment="1">
      <alignment vertical="center"/>
      <protection/>
    </xf>
    <xf numFmtId="191" fontId="50" fillId="26" borderId="0" xfId="97" applyNumberFormat="1" applyFont="1" applyFill="1" applyAlignment="1">
      <alignment vertical="center"/>
      <protection/>
    </xf>
    <xf numFmtId="0" fontId="34" fillId="25" borderId="0" xfId="98" applyFont="1" applyFill="1" applyBorder="1" applyAlignment="1">
      <alignment wrapText="1" shrinkToFit="1"/>
      <protection/>
    </xf>
    <xf numFmtId="0" fontId="1" fillId="0" borderId="10" xfId="129" applyFont="1" applyFill="1" applyBorder="1" applyAlignment="1">
      <alignment horizontal="justify" vertical="top" wrapText="1"/>
      <protection/>
    </xf>
    <xf numFmtId="0" fontId="1" fillId="25" borderId="0" xfId="98" applyFont="1" applyFill="1" applyBorder="1" applyAlignment="1">
      <alignment horizontal="justify" vertical="top" wrapText="1" shrinkToFit="1"/>
      <protection/>
    </xf>
    <xf numFmtId="0" fontId="1" fillId="25" borderId="0" xfId="98" applyFont="1" applyFill="1" applyBorder="1" applyAlignment="1">
      <alignment horizontal="center" wrapText="1" shrinkToFit="1"/>
      <protection/>
    </xf>
    <xf numFmtId="0" fontId="1" fillId="25" borderId="0" xfId="98" applyFont="1" applyFill="1" applyBorder="1" applyAlignment="1">
      <alignment wrapText="1" shrinkToFit="1"/>
      <protection/>
    </xf>
    <xf numFmtId="0" fontId="34" fillId="25" borderId="0" xfId="98" applyFont="1" applyFill="1" applyBorder="1" applyAlignment="1">
      <alignment horizontal="justify" vertical="top" wrapText="1" shrinkToFit="1"/>
      <protection/>
    </xf>
    <xf numFmtId="0" fontId="34" fillId="25" borderId="0" xfId="98" applyFont="1" applyFill="1" applyBorder="1" applyAlignment="1">
      <alignment horizontal="center" wrapText="1" shrinkToFit="1"/>
      <protection/>
    </xf>
    <xf numFmtId="0" fontId="1" fillId="0" borderId="0" xfId="98" applyFont="1" applyFill="1" applyBorder="1" applyAlignment="1">
      <alignment horizontal="right" vertical="top"/>
      <protection/>
    </xf>
    <xf numFmtId="0" fontId="51" fillId="0" borderId="0" xfId="97" applyFont="1" applyAlignment="1">
      <alignment vertical="top"/>
      <protection/>
    </xf>
    <xf numFmtId="191" fontId="27" fillId="0" borderId="0" xfId="110" applyNumberFormat="1" applyFont="1" applyBorder="1" applyAlignment="1">
      <alignment wrapText="1"/>
      <protection/>
    </xf>
    <xf numFmtId="43" fontId="4" fillId="0" borderId="0" xfId="110" applyNumberFormat="1" applyFont="1" applyAlignment="1">
      <alignment horizontal="center"/>
      <protection/>
    </xf>
    <xf numFmtId="0" fontId="4" fillId="0" borderId="10" xfId="110" applyFont="1" applyFill="1" applyBorder="1" applyAlignment="1">
      <alignment horizontal="center" vertical="center"/>
      <protection/>
    </xf>
    <xf numFmtId="0" fontId="3" fillId="27" borderId="10" xfId="110" applyFont="1" applyFill="1" applyBorder="1" applyAlignment="1">
      <alignment horizontal="center" vertical="center"/>
      <protection/>
    </xf>
    <xf numFmtId="191" fontId="3" fillId="27" borderId="10" xfId="57" applyNumberFormat="1" applyFont="1" applyFill="1" applyBorder="1" applyAlignment="1">
      <alignment horizontal="center" vertical="center" wrapText="1"/>
    </xf>
    <xf numFmtId="191" fontId="3" fillId="27" borderId="10" xfId="110" applyNumberFormat="1" applyFont="1" applyFill="1" applyBorder="1" applyAlignment="1">
      <alignment horizontal="center" vertical="center" wrapText="1"/>
      <protection/>
    </xf>
    <xf numFmtId="0" fontId="31" fillId="0" borderId="0" xfId="0" applyFont="1" applyAlignment="1">
      <alignment/>
    </xf>
    <xf numFmtId="43" fontId="31" fillId="0" borderId="11" xfId="43" applyFont="1" applyBorder="1" applyAlignment="1">
      <alignment/>
    </xf>
    <xf numFmtId="43" fontId="31" fillId="0" borderId="10" xfId="43" applyFont="1" applyBorder="1" applyAlignment="1">
      <alignment/>
    </xf>
    <xf numFmtId="0" fontId="31" fillId="25" borderId="13" xfId="0" applyFont="1" applyFill="1" applyBorder="1" applyAlignment="1">
      <alignment horizontal="left" vertical="center"/>
    </xf>
    <xf numFmtId="0" fontId="31" fillId="25" borderId="13" xfId="0" applyFont="1" applyFill="1" applyBorder="1" applyAlignment="1">
      <alignment horizontal="center" vertical="center"/>
    </xf>
    <xf numFmtId="43" fontId="31" fillId="25" borderId="13" xfId="43" applyFont="1" applyFill="1" applyBorder="1" applyAlignment="1">
      <alignment horizontal="center" vertical="center"/>
    </xf>
    <xf numFmtId="43" fontId="31" fillId="25" borderId="10" xfId="43" applyFont="1" applyFill="1" applyBorder="1" applyAlignment="1">
      <alignment horizontal="center" vertical="center"/>
    </xf>
    <xf numFmtId="0" fontId="30" fillId="25" borderId="14" xfId="114" applyFont="1" applyFill="1" applyBorder="1" applyAlignment="1">
      <alignment horizontal="center" vertical="center"/>
      <protection/>
    </xf>
    <xf numFmtId="43" fontId="2" fillId="21" borderId="10" xfId="66" applyNumberFormat="1" applyFont="1" applyFill="1" applyBorder="1" applyAlignment="1">
      <alignment horizontal="center" vertical="center"/>
    </xf>
    <xf numFmtId="0" fontId="31" fillId="25" borderId="10" xfId="0" applyFont="1" applyFill="1" applyBorder="1" applyAlignment="1">
      <alignment horizontal="center" vertical="center"/>
    </xf>
    <xf numFmtId="0" fontId="2" fillId="0" borderId="10" xfId="109" applyFont="1" applyFill="1" applyBorder="1" applyAlignment="1">
      <alignment vertical="center" wrapText="1"/>
      <protection/>
    </xf>
    <xf numFmtId="0" fontId="30" fillId="21" borderId="10" xfId="114" applyFont="1" applyFill="1" applyBorder="1" applyAlignment="1">
      <alignment horizontal="center" vertical="center"/>
      <protection/>
    </xf>
    <xf numFmtId="0" fontId="30" fillId="0" borderId="10" xfId="114" applyFont="1" applyFill="1" applyBorder="1" applyAlignment="1">
      <alignment horizontal="left" vertical="center" wrapText="1"/>
      <protection/>
    </xf>
    <xf numFmtId="0" fontId="30" fillId="21" borderId="10" xfId="114" applyFont="1" applyFill="1" applyBorder="1" applyAlignment="1">
      <alignment horizontal="center" vertical="center" wrapText="1"/>
      <protection/>
    </xf>
    <xf numFmtId="0" fontId="30" fillId="0" borderId="10" xfId="114" applyFont="1" applyFill="1" applyBorder="1" applyAlignment="1">
      <alignment horizontal="left" vertical="top" wrapText="1"/>
      <protection/>
    </xf>
    <xf numFmtId="0" fontId="31" fillId="25" borderId="0" xfId="0" applyFont="1" applyFill="1" applyAlignment="1">
      <alignment/>
    </xf>
    <xf numFmtId="0" fontId="31" fillId="25" borderId="10" xfId="114" applyFont="1" applyFill="1" applyBorder="1" applyAlignment="1">
      <alignment horizontal="left" vertical="top" wrapText="1"/>
      <protection/>
    </xf>
    <xf numFmtId="0" fontId="30" fillId="25" borderId="10" xfId="114" applyFont="1" applyFill="1" applyBorder="1" applyAlignment="1">
      <alignment horizontal="left" vertical="center" wrapText="1"/>
      <protection/>
    </xf>
    <xf numFmtId="0" fontId="31" fillId="25" borderId="10" xfId="105" applyNumberFormat="1" applyFont="1" applyFill="1" applyBorder="1" applyAlignment="1">
      <alignment horizontal="left" vertical="center" wrapText="1"/>
      <protection/>
    </xf>
    <xf numFmtId="0" fontId="31" fillId="25" borderId="10" xfId="128" applyFont="1" applyFill="1" applyBorder="1" applyAlignment="1" applyProtection="1">
      <alignment horizontal="left" vertical="center" wrapText="1"/>
      <protection/>
    </xf>
    <xf numFmtId="0" fontId="30" fillId="21" borderId="10" xfId="124" applyFont="1" applyFill="1" applyBorder="1" applyAlignment="1">
      <alignment horizontal="center" vertical="center" wrapText="1"/>
      <protection/>
    </xf>
    <xf numFmtId="0" fontId="30" fillId="25" borderId="10" xfId="124" applyNumberFormat="1" applyFont="1" applyFill="1" applyBorder="1" applyAlignment="1">
      <alignment horizontal="left" vertical="center" wrapText="1"/>
      <protection/>
    </xf>
    <xf numFmtId="0" fontId="30" fillId="21" borderId="10" xfId="114" applyNumberFormat="1" applyFont="1" applyFill="1" applyBorder="1" applyAlignment="1">
      <alignment horizontal="center" vertical="center" wrapText="1"/>
      <protection/>
    </xf>
    <xf numFmtId="0" fontId="30" fillId="25" borderId="10" xfId="114" applyFont="1" applyFill="1" applyBorder="1" applyAlignment="1">
      <alignment horizontal="justify" vertical="top" wrapText="1"/>
      <protection/>
    </xf>
    <xf numFmtId="0" fontId="30" fillId="0" borderId="10" xfId="0" applyFont="1" applyBorder="1" applyAlignment="1">
      <alignment wrapText="1"/>
    </xf>
    <xf numFmtId="0" fontId="30" fillId="25" borderId="10" xfId="0" applyFont="1" applyFill="1" applyBorder="1" applyAlignment="1">
      <alignment vertical="top" wrapText="1"/>
    </xf>
    <xf numFmtId="0" fontId="31" fillId="25" borderId="11" xfId="114" applyFont="1" applyFill="1" applyBorder="1" applyAlignment="1">
      <alignment horizontal="left" wrapText="1"/>
      <protection/>
    </xf>
    <xf numFmtId="0" fontId="30" fillId="0" borderId="14" xfId="114" applyFont="1" applyFill="1" applyBorder="1" applyAlignment="1">
      <alignment horizontal="center" vertical="center" wrapText="1"/>
      <protection/>
    </xf>
    <xf numFmtId="0" fontId="30" fillId="28" borderId="10" xfId="114" applyFont="1" applyFill="1" applyBorder="1" applyAlignment="1">
      <alignment horizontal="left" vertical="center" wrapText="1"/>
      <protection/>
    </xf>
    <xf numFmtId="0" fontId="31" fillId="0" borderId="0" xfId="0" applyFont="1" applyFill="1" applyAlignment="1">
      <alignment/>
    </xf>
    <xf numFmtId="0" fontId="31" fillId="25" borderId="10" xfId="114" applyFont="1" applyFill="1" applyBorder="1" applyAlignment="1">
      <alignment horizontal="justify" vertical="center" wrapText="1"/>
      <protection/>
    </xf>
    <xf numFmtId="0" fontId="30" fillId="25" borderId="14" xfId="0" applyFont="1" applyFill="1" applyBorder="1" applyAlignment="1">
      <alignment horizontal="center" vertical="center" wrapText="1"/>
    </xf>
    <xf numFmtId="0" fontId="30" fillId="21" borderId="10" xfId="0" applyFont="1" applyFill="1" applyBorder="1" applyAlignment="1">
      <alignment horizontal="center" vertical="center" wrapText="1"/>
    </xf>
    <xf numFmtId="0" fontId="30" fillId="25" borderId="10" xfId="114" applyNumberFormat="1" applyFont="1" applyFill="1" applyBorder="1" applyAlignment="1">
      <alignment horizontal="left" vertical="center" wrapText="1"/>
      <protection/>
    </xf>
    <xf numFmtId="0" fontId="31" fillId="0" borderId="10" xfId="114" applyFont="1" applyFill="1" applyBorder="1" applyAlignment="1">
      <alignment horizontal="justify" vertical="top" wrapText="1"/>
      <protection/>
    </xf>
    <xf numFmtId="0" fontId="31" fillId="25" borderId="0" xfId="0" applyFont="1" applyFill="1" applyAlignment="1">
      <alignment horizontal="center" vertical="center"/>
    </xf>
    <xf numFmtId="0" fontId="31" fillId="25" borderId="0" xfId="0" applyFont="1" applyFill="1" applyAlignment="1">
      <alignment horizontal="left" vertical="center"/>
    </xf>
    <xf numFmtId="43" fontId="31" fillId="25" borderId="0" xfId="43" applyFont="1" applyFill="1" applyBorder="1" applyAlignment="1">
      <alignment horizontal="center" vertical="center"/>
    </xf>
    <xf numFmtId="0" fontId="31" fillId="0" borderId="0" xfId="0" applyFont="1" applyAlignment="1">
      <alignment horizontal="left"/>
    </xf>
    <xf numFmtId="43" fontId="31" fillId="0" borderId="0" xfId="43" applyFont="1" applyBorder="1" applyAlignment="1">
      <alignment/>
    </xf>
    <xf numFmtId="0" fontId="40" fillId="29" borderId="10" xfId="110" applyFont="1" applyFill="1" applyBorder="1" applyAlignment="1">
      <alignment horizontal="center"/>
      <protection/>
    </xf>
    <xf numFmtId="191" fontId="40" fillId="29" borderId="10" xfId="110" applyNumberFormat="1" applyFont="1" applyFill="1" applyBorder="1" applyAlignment="1">
      <alignment horizontal="left"/>
      <protection/>
    </xf>
    <xf numFmtId="191" fontId="40" fillId="29" borderId="10" xfId="110" applyNumberFormat="1" applyFont="1" applyFill="1" applyBorder="1" applyAlignment="1">
      <alignment wrapText="1"/>
      <protection/>
    </xf>
    <xf numFmtId="191" fontId="40" fillId="29" borderId="10" xfId="57" applyNumberFormat="1" applyFont="1" applyFill="1" applyBorder="1" applyAlignment="1">
      <alignment horizontal="left"/>
    </xf>
    <xf numFmtId="0" fontId="3" fillId="30" borderId="10" xfId="110" applyFont="1" applyFill="1" applyBorder="1" applyAlignment="1">
      <alignment horizontal="center"/>
      <protection/>
    </xf>
    <xf numFmtId="191" fontId="3" fillId="30" borderId="10" xfId="54" applyNumberFormat="1" applyFont="1" applyFill="1" applyBorder="1" applyAlignment="1">
      <alignment horizontal="center" wrapText="1"/>
    </xf>
    <xf numFmtId="0" fontId="30" fillId="27" borderId="10" xfId="128" applyFont="1" applyFill="1" applyBorder="1" applyAlignment="1">
      <alignment horizontal="center" vertical="center" wrapText="1"/>
      <protection/>
    </xf>
    <xf numFmtId="0" fontId="30" fillId="30" borderId="10" xfId="95" applyFont="1" applyFill="1" applyBorder="1" applyAlignment="1">
      <alignment horizontal="center"/>
      <protection/>
    </xf>
    <xf numFmtId="0" fontId="31" fillId="30" borderId="10" xfId="114" applyFont="1" applyFill="1" applyBorder="1" applyAlignment="1">
      <alignment horizontal="left" vertical="center" wrapText="1"/>
      <protection/>
    </xf>
    <xf numFmtId="0" fontId="31" fillId="30" borderId="10" xfId="114" applyFont="1" applyFill="1" applyBorder="1" applyAlignment="1">
      <alignment horizontal="center"/>
      <protection/>
    </xf>
    <xf numFmtId="0" fontId="3" fillId="27" borderId="10" xfId="110" applyFont="1" applyFill="1" applyBorder="1" applyAlignment="1">
      <alignment horizontal="center" vertical="center"/>
      <protection/>
    </xf>
    <xf numFmtId="0" fontId="63" fillId="0" borderId="0" xfId="0" applyFont="1" applyBorder="1" applyAlignment="1">
      <alignment horizontal="justify" vertical="top"/>
    </xf>
    <xf numFmtId="191" fontId="63" fillId="0" borderId="0" xfId="47" applyNumberFormat="1" applyFont="1" applyBorder="1" applyAlignment="1">
      <alignment horizontal="justify" vertical="top"/>
    </xf>
    <xf numFmtId="0" fontId="63" fillId="0" borderId="0" xfId="0" applyFont="1" applyBorder="1" applyAlignment="1">
      <alignment vertical="center"/>
    </xf>
    <xf numFmtId="0" fontId="63" fillId="0" borderId="0" xfId="0" applyFont="1" applyBorder="1" applyAlignment="1">
      <alignment horizontal="left" vertical="center"/>
    </xf>
    <xf numFmtId="191" fontId="63" fillId="0" borderId="0" xfId="47" applyNumberFormat="1" applyFont="1" applyBorder="1" applyAlignment="1">
      <alignment horizontal="left" vertical="center"/>
    </xf>
    <xf numFmtId="0" fontId="63" fillId="0" borderId="15" xfId="0" applyFont="1" applyBorder="1" applyAlignment="1">
      <alignment horizontal="justify" vertical="top"/>
    </xf>
    <xf numFmtId="0" fontId="63" fillId="0" borderId="15" xfId="0" applyFont="1" applyBorder="1" applyAlignment="1">
      <alignment horizontal="center" vertical="center"/>
    </xf>
    <xf numFmtId="0" fontId="1" fillId="0" borderId="10" xfId="129" applyFont="1" applyFill="1" applyBorder="1" applyAlignment="1">
      <alignment horizontal="center" vertical="top" wrapText="1"/>
      <protection/>
    </xf>
    <xf numFmtId="4" fontId="1" fillId="0" borderId="10" xfId="64" applyNumberFormat="1" applyFont="1" applyFill="1" applyBorder="1" applyAlignment="1">
      <alignment horizontal="right" wrapText="1"/>
    </xf>
    <xf numFmtId="0" fontId="1" fillId="0" borderId="0" xfId="0" applyFont="1" applyFill="1" applyBorder="1" applyAlignment="1">
      <alignment horizontal="justify" vertical="top" wrapText="1"/>
    </xf>
    <xf numFmtId="0" fontId="35" fillId="0" borderId="10" xfId="0" applyFont="1" applyFill="1" applyBorder="1" applyAlignment="1">
      <alignment horizontal="justify" vertical="top" wrapText="1" shrinkToFit="1"/>
    </xf>
    <xf numFmtId="0" fontId="1" fillId="0" borderId="10" xfId="0" applyFont="1" applyFill="1" applyBorder="1" applyAlignment="1">
      <alignment horizontal="center" wrapText="1" shrinkToFit="1"/>
    </xf>
    <xf numFmtId="0" fontId="1" fillId="0" borderId="10" xfId="0" applyFont="1" applyFill="1" applyBorder="1" applyAlignment="1">
      <alignment wrapText="1" shrinkToFit="1"/>
    </xf>
    <xf numFmtId="0" fontId="1" fillId="0" borderId="10" xfId="104" applyFont="1" applyFill="1" applyBorder="1" applyAlignment="1" applyProtection="1">
      <alignment horizontal="justify" vertical="top" wrapText="1"/>
      <protection/>
    </xf>
    <xf numFmtId="0" fontId="1" fillId="0" borderId="10" xfId="0" applyFont="1" applyFill="1" applyBorder="1" applyAlignment="1">
      <alignment horizontal="justify" vertical="top" wrapText="1"/>
    </xf>
    <xf numFmtId="0" fontId="35" fillId="0" borderId="10" xfId="129" applyFont="1" applyFill="1" applyBorder="1" applyAlignment="1">
      <alignment horizontal="justify" vertical="top" wrapText="1"/>
      <protection/>
    </xf>
    <xf numFmtId="0" fontId="35" fillId="0" borderId="10" xfId="129" applyFont="1" applyFill="1" applyBorder="1" applyAlignment="1">
      <alignment horizontal="center" vertical="center" wrapText="1"/>
      <protection/>
    </xf>
    <xf numFmtId="4" fontId="4" fillId="30" borderId="10" xfId="110" applyNumberFormat="1" applyFont="1" applyFill="1" applyBorder="1" applyAlignment="1">
      <alignment wrapText="1"/>
      <protection/>
    </xf>
    <xf numFmtId="0" fontId="1" fillId="0" borderId="10" xfId="0" applyNumberFormat="1" applyFont="1" applyFill="1" applyBorder="1" applyAlignment="1" applyProtection="1">
      <alignment horizontal="center" vertical="top" wrapText="1"/>
      <protection locked="0"/>
    </xf>
    <xf numFmtId="0" fontId="1" fillId="0" borderId="10" xfId="123" applyNumberFormat="1" applyFont="1" applyFill="1" applyBorder="1" applyAlignment="1" applyProtection="1">
      <alignment horizontal="center" vertical="top" wrapText="1"/>
      <protection locked="0"/>
    </xf>
    <xf numFmtId="0" fontId="0" fillId="0" borderId="10" xfId="0" applyNumberFormat="1" applyFont="1" applyFill="1" applyBorder="1" applyAlignment="1" applyProtection="1">
      <alignment horizontal="center" vertical="top" wrapText="1"/>
      <protection locked="0"/>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vertical="top" wrapText="1"/>
      <protection locked="0"/>
    </xf>
    <xf numFmtId="0" fontId="64" fillId="0" borderId="10" xfId="0" applyNumberFormat="1" applyFont="1" applyFill="1" applyBorder="1" applyAlignment="1">
      <alignment horizontal="center" vertical="top"/>
    </xf>
    <xf numFmtId="0" fontId="65" fillId="0" borderId="10" xfId="123" applyNumberFormat="1" applyFont="1" applyFill="1" applyBorder="1" applyAlignment="1">
      <alignment horizontal="left" vertical="top"/>
      <protection/>
    </xf>
    <xf numFmtId="0" fontId="64" fillId="0" borderId="10" xfId="0" applyNumberFormat="1" applyFont="1" applyFill="1" applyBorder="1" applyAlignment="1">
      <alignment horizontal="center" vertical="top" wrapText="1"/>
    </xf>
    <xf numFmtId="0" fontId="64" fillId="0" borderId="10" xfId="0" applyNumberFormat="1" applyFont="1" applyFill="1" applyBorder="1" applyAlignment="1">
      <alignment vertical="top" wrapText="1"/>
    </xf>
    <xf numFmtId="0" fontId="65" fillId="0" borderId="10" xfId="0" applyNumberFormat="1" applyFont="1" applyFill="1" applyBorder="1" applyAlignment="1">
      <alignment horizontal="left" vertical="top"/>
    </xf>
    <xf numFmtId="0" fontId="2" fillId="28" borderId="10" xfId="0" applyFont="1" applyFill="1" applyBorder="1" applyAlignment="1">
      <alignment horizontal="center" vertical="center"/>
    </xf>
    <xf numFmtId="0" fontId="2" fillId="28" borderId="10" xfId="0" applyFont="1" applyFill="1" applyBorder="1" applyAlignment="1">
      <alignment horizontal="right" vertical="center"/>
    </xf>
    <xf numFmtId="0" fontId="0" fillId="0" borderId="10" xfId="0" applyFill="1" applyBorder="1" applyAlignment="1">
      <alignment horizontal="right"/>
    </xf>
    <xf numFmtId="0" fontId="2" fillId="28" borderId="10" xfId="0" applyFont="1" applyFill="1" applyBorder="1" applyAlignment="1">
      <alignment horizontal="center" vertical="center"/>
    </xf>
    <xf numFmtId="0" fontId="64" fillId="0" borderId="10" xfId="0" applyNumberFormat="1" applyFont="1" applyFill="1" applyBorder="1" applyAlignment="1">
      <alignment horizontal="left" vertical="top"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66" fillId="0" borderId="0" xfId="0" applyFont="1" applyAlignment="1">
      <alignment horizontal="centerContinuous"/>
    </xf>
    <xf numFmtId="4" fontId="4" fillId="0" borderId="10" xfId="110" applyNumberFormat="1" applyFont="1" applyBorder="1" applyAlignment="1">
      <alignment horizontal="center" vertical="center" wrapText="1"/>
      <protection/>
    </xf>
    <xf numFmtId="4" fontId="3" fillId="0" borderId="10" xfId="57" applyNumberFormat="1" applyFont="1" applyFill="1" applyBorder="1" applyAlignment="1">
      <alignment horizontal="center" vertical="center"/>
    </xf>
    <xf numFmtId="0" fontId="45" fillId="0" borderId="0" xfId="0" applyFont="1" applyAlignment="1">
      <alignment horizontal="center"/>
    </xf>
    <xf numFmtId="0" fontId="0" fillId="0" borderId="10" xfId="0" applyBorder="1" applyAlignment="1">
      <alignment horizontal="center" vertical="center"/>
    </xf>
    <xf numFmtId="4" fontId="3" fillId="30" borderId="10" xfId="54" applyNumberFormat="1" applyFont="1" applyFill="1" applyBorder="1" applyAlignment="1">
      <alignment horizontal="center" wrapText="1"/>
    </xf>
    <xf numFmtId="0" fontId="31" fillId="0" borderId="0" xfId="0" applyFont="1" applyAlignment="1">
      <alignment horizontal="center" vertical="center"/>
    </xf>
    <xf numFmtId="43" fontId="4" fillId="0" borderId="15" xfId="110" applyNumberFormat="1" applyFont="1" applyBorder="1" applyAlignment="1">
      <alignment horizontal="center"/>
      <protection/>
    </xf>
    <xf numFmtId="0" fontId="46" fillId="27" borderId="16" xfId="0" applyFont="1" applyFill="1" applyBorder="1" applyAlignment="1">
      <alignment horizontal="center" vertical="center"/>
    </xf>
    <xf numFmtId="0" fontId="46" fillId="27" borderId="17" xfId="0" applyFont="1" applyFill="1" applyBorder="1" applyAlignment="1">
      <alignment horizontal="left" vertical="center"/>
    </xf>
    <xf numFmtId="0" fontId="46" fillId="27" borderId="17" xfId="0" applyFont="1" applyFill="1" applyBorder="1" applyAlignment="1">
      <alignment horizontal="center" vertical="center"/>
    </xf>
    <xf numFmtId="43" fontId="46" fillId="27" borderId="17" xfId="43" applyFont="1" applyFill="1" applyBorder="1" applyAlignment="1">
      <alignment horizontal="right"/>
    </xf>
    <xf numFmtId="0" fontId="47" fillId="0" borderId="0" xfId="0" applyFont="1" applyAlignment="1">
      <alignment/>
    </xf>
    <xf numFmtId="0" fontId="44" fillId="0" borderId="0" xfId="0" applyFont="1" applyAlignment="1">
      <alignment/>
    </xf>
    <xf numFmtId="38" fontId="47" fillId="0" borderId="10" xfId="47" applyNumberFormat="1" applyFont="1" applyBorder="1" applyAlignment="1">
      <alignment horizontal="right" vertical="center"/>
    </xf>
    <xf numFmtId="0" fontId="5" fillId="0" borderId="15" xfId="0" applyFont="1" applyFill="1" applyBorder="1" applyAlignment="1">
      <alignment horizontal="left" vertical="center" wrapText="1" indent="1"/>
    </xf>
    <xf numFmtId="0" fontId="48" fillId="0" borderId="0" xfId="0" applyFont="1" applyFill="1" applyBorder="1" applyAlignment="1">
      <alignment horizontal="justify" vertical="center"/>
    </xf>
    <xf numFmtId="0" fontId="44" fillId="0" borderId="0" xfId="0" applyFont="1" applyFill="1" applyBorder="1" applyAlignment="1">
      <alignment horizontal="center" vertical="center"/>
    </xf>
    <xf numFmtId="0" fontId="48" fillId="20" borderId="10" xfId="0" applyFont="1" applyFill="1" applyBorder="1" applyAlignment="1" applyProtection="1">
      <alignment horizontal="center" vertical="center"/>
      <protection/>
    </xf>
    <xf numFmtId="0" fontId="48" fillId="20" borderId="10" xfId="0" applyFont="1" applyFill="1" applyBorder="1" applyAlignment="1" applyProtection="1">
      <alignment horizontal="center" vertical="center" wrapText="1"/>
      <protection/>
    </xf>
    <xf numFmtId="2" fontId="48" fillId="20" borderId="10" xfId="0" applyNumberFormat="1" applyFont="1" applyFill="1" applyBorder="1" applyAlignment="1" applyProtection="1">
      <alignment horizontal="right" vertical="center"/>
      <protection locked="0"/>
    </xf>
    <xf numFmtId="2" fontId="48" fillId="20" borderId="10" xfId="0" applyNumberFormat="1" applyFont="1" applyFill="1" applyBorder="1" applyAlignment="1" applyProtection="1">
      <alignment horizontal="center" vertical="center"/>
      <protection locked="0"/>
    </xf>
    <xf numFmtId="0" fontId="67" fillId="0" borderId="10" xfId="0" applyFont="1" applyBorder="1" applyAlignment="1">
      <alignment horizontal="center" vertical="center" wrapText="1"/>
    </xf>
    <xf numFmtId="0" fontId="67" fillId="31" borderId="10" xfId="0" applyFont="1" applyFill="1" applyBorder="1" applyAlignment="1">
      <alignment horizontal="center" vertical="center" wrapText="1"/>
    </xf>
    <xf numFmtId="0" fontId="67" fillId="31" borderId="10" xfId="0" applyFont="1" applyFill="1" applyBorder="1" applyAlignment="1">
      <alignment vertical="center" wrapText="1"/>
    </xf>
    <xf numFmtId="0" fontId="0" fillId="31" borderId="10" xfId="0" applyFill="1" applyBorder="1" applyAlignment="1">
      <alignment vertical="center" wrapText="1"/>
    </xf>
    <xf numFmtId="0" fontId="68" fillId="0" borderId="10" xfId="0" applyFont="1" applyBorder="1" applyAlignment="1">
      <alignment vertical="center" wrapText="1"/>
    </xf>
    <xf numFmtId="0" fontId="69" fillId="0" borderId="10" xfId="0" applyFont="1" applyBorder="1" applyAlignment="1">
      <alignment vertical="center" wrapText="1"/>
    </xf>
    <xf numFmtId="0" fontId="0" fillId="0" borderId="10" xfId="0" applyBorder="1" applyAlignment="1">
      <alignment vertical="center" wrapText="1"/>
    </xf>
    <xf numFmtId="0" fontId="69" fillId="0" borderId="10" xfId="0" applyFont="1" applyBorder="1" applyAlignment="1">
      <alignment horizontal="center" vertical="center" wrapText="1"/>
    </xf>
    <xf numFmtId="0" fontId="0" fillId="0" borderId="10" xfId="0" applyBorder="1" applyAlignment="1">
      <alignment vertical="top" wrapText="1"/>
    </xf>
    <xf numFmtId="0" fontId="67" fillId="0" borderId="10" xfId="0" applyFont="1" applyBorder="1" applyAlignment="1">
      <alignment vertical="center" wrapText="1"/>
    </xf>
    <xf numFmtId="0" fontId="70"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67" fillId="0" borderId="10" xfId="0" applyFont="1" applyBorder="1" applyAlignment="1">
      <alignment horizontal="left" vertical="center" wrapText="1"/>
    </xf>
    <xf numFmtId="0" fontId="68" fillId="0" borderId="10" xfId="0" applyFont="1" applyBorder="1" applyAlignment="1">
      <alignment horizontal="left" vertical="top" wrapText="1"/>
    </xf>
    <xf numFmtId="0" fontId="68" fillId="31" borderId="10" xfId="0" applyFont="1" applyFill="1" applyBorder="1" applyAlignment="1">
      <alignment vertical="center" wrapText="1"/>
    </xf>
    <xf numFmtId="3" fontId="67" fillId="31" borderId="10" xfId="0" applyNumberFormat="1" applyFont="1" applyFill="1" applyBorder="1" applyAlignment="1">
      <alignment horizontal="center" vertical="center" wrapText="1"/>
    </xf>
    <xf numFmtId="0" fontId="0" fillId="0" borderId="10" xfId="0" applyFont="1" applyBorder="1" applyAlignment="1">
      <alignment vertical="top" wrapText="1"/>
    </xf>
    <xf numFmtId="0" fontId="44" fillId="0" borderId="0" xfId="0" applyFont="1" applyAlignment="1">
      <alignment wrapText="1"/>
    </xf>
    <xf numFmtId="0" fontId="0" fillId="0" borderId="10" xfId="0" applyFont="1" applyBorder="1" applyAlignment="1">
      <alignment horizontal="center" vertical="center" wrapText="1"/>
    </xf>
    <xf numFmtId="0" fontId="2" fillId="0" borderId="10" xfId="0" applyFont="1" applyBorder="1" applyAlignment="1">
      <alignment vertical="top" wrapText="1"/>
    </xf>
    <xf numFmtId="0" fontId="0" fillId="0" borderId="10" xfId="0" applyFont="1" applyBorder="1" applyAlignment="1">
      <alignment vertical="center" wrapText="1"/>
    </xf>
    <xf numFmtId="0" fontId="63" fillId="0" borderId="0" xfId="0" applyFont="1" applyBorder="1" applyAlignment="1">
      <alignment horizontal="center" vertical="top"/>
    </xf>
    <xf numFmtId="0" fontId="63" fillId="0" borderId="0" xfId="0" applyFont="1" applyBorder="1" applyAlignment="1">
      <alignment horizontal="center" vertical="center"/>
    </xf>
    <xf numFmtId="0" fontId="0" fillId="31" borderId="10" xfId="0" applyFill="1" applyBorder="1" applyAlignment="1">
      <alignment horizontal="center" vertical="center" wrapText="1"/>
    </xf>
    <xf numFmtId="0" fontId="44" fillId="0" borderId="0" xfId="0" applyFont="1" applyAlignment="1">
      <alignment horizontal="center"/>
    </xf>
    <xf numFmtId="0" fontId="4" fillId="0" borderId="18" xfId="110" applyFont="1" applyFill="1" applyBorder="1" applyAlignment="1">
      <alignment horizontal="left" wrapText="1"/>
      <protection/>
    </xf>
    <xf numFmtId="0" fontId="3" fillId="0" borderId="18" xfId="110" applyFont="1" applyFill="1" applyBorder="1" applyAlignment="1">
      <alignment horizontal="left" wrapText="1"/>
      <protection/>
    </xf>
    <xf numFmtId="43" fontId="30" fillId="30" borderId="12" xfId="43" applyFont="1" applyFill="1" applyBorder="1" applyAlignment="1">
      <alignment horizontal="center"/>
    </xf>
    <xf numFmtId="0" fontId="1" fillId="0" borderId="0" xfId="98" applyFont="1" applyFill="1" applyAlignment="1">
      <alignment wrapText="1"/>
      <protection/>
    </xf>
    <xf numFmtId="0" fontId="1" fillId="0" borderId="0" xfId="98" applyFont="1" applyFill="1" applyAlignment="1">
      <alignment vertical="top" wrapText="1"/>
      <protection/>
    </xf>
    <xf numFmtId="210" fontId="1" fillId="0" borderId="0" xfId="98" applyNumberFormat="1" applyFont="1" applyFill="1" applyAlignment="1">
      <alignment horizontal="left" vertical="center" wrapText="1"/>
      <protection/>
    </xf>
    <xf numFmtId="0" fontId="1" fillId="0" borderId="0" xfId="98" applyFont="1" applyFill="1" applyAlignment="1">
      <alignment horizontal="left" vertical="top" wrapText="1"/>
      <protection/>
    </xf>
    <xf numFmtId="0" fontId="1" fillId="0" borderId="0" xfId="98" applyFont="1" applyFill="1" applyAlignment="1">
      <alignment horizontal="center" vertical="top" wrapText="1"/>
      <protection/>
    </xf>
    <xf numFmtId="1" fontId="1" fillId="0" borderId="0" xfId="98" applyNumberFormat="1" applyFont="1" applyFill="1" applyAlignment="1">
      <alignment horizontal="center" vertical="top" wrapText="1"/>
      <protection/>
    </xf>
    <xf numFmtId="0" fontId="1" fillId="0" borderId="0" xfId="98" applyFont="1" applyFill="1" applyBorder="1" applyAlignment="1">
      <alignment horizontal="right" vertical="top" wrapText="1"/>
      <protection/>
    </xf>
    <xf numFmtId="0" fontId="71" fillId="0" borderId="0" xfId="98" applyFont="1" applyFill="1" applyAlignment="1">
      <alignment wrapText="1"/>
      <protection/>
    </xf>
    <xf numFmtId="0" fontId="1" fillId="24" borderId="0" xfId="98" applyFont="1" applyFill="1" applyAlignment="1">
      <alignment wrapText="1"/>
      <protection/>
    </xf>
    <xf numFmtId="0" fontId="36" fillId="0" borderId="0" xfId="98" applyFont="1" applyFill="1" applyAlignment="1">
      <alignment vertical="top" wrapText="1"/>
      <protection/>
    </xf>
    <xf numFmtId="0" fontId="1" fillId="0" borderId="0" xfId="98" applyFont="1" applyFill="1" applyAlignment="1">
      <alignment horizontal="justify" vertical="top" wrapText="1"/>
      <protection/>
    </xf>
    <xf numFmtId="0" fontId="36" fillId="0" borderId="0" xfId="98" applyFont="1" applyFill="1" applyBorder="1" applyAlignment="1">
      <alignment vertical="center" wrapText="1"/>
      <protection/>
    </xf>
    <xf numFmtId="0" fontId="35" fillId="0" borderId="10" xfId="98" applyFont="1" applyFill="1" applyBorder="1" applyAlignment="1">
      <alignment horizontal="center" vertical="top" wrapText="1"/>
      <protection/>
    </xf>
    <xf numFmtId="0" fontId="35" fillId="0" borderId="10" xfId="98" applyFont="1" applyFill="1" applyBorder="1" applyAlignment="1">
      <alignment horizontal="justify" vertical="top" wrapText="1"/>
      <protection/>
    </xf>
    <xf numFmtId="0" fontId="35" fillId="0" borderId="10" xfId="98" applyFont="1" applyFill="1" applyBorder="1" applyAlignment="1">
      <alignment horizontal="center" wrapText="1"/>
      <protection/>
    </xf>
    <xf numFmtId="43" fontId="35" fillId="0" borderId="10" xfId="56" applyFont="1" applyFill="1" applyBorder="1" applyAlignment="1">
      <alignment horizontal="center" wrapText="1"/>
    </xf>
    <xf numFmtId="0" fontId="1" fillId="0" borderId="10" xfId="98" applyFont="1" applyFill="1" applyBorder="1" applyAlignment="1">
      <alignment horizontal="center" vertical="top" wrapText="1"/>
      <protection/>
    </xf>
    <xf numFmtId="0" fontId="1" fillId="0" borderId="10" xfId="98" applyFont="1" applyFill="1" applyBorder="1" applyAlignment="1">
      <alignment horizontal="center" wrapText="1"/>
      <protection/>
    </xf>
    <xf numFmtId="0" fontId="1" fillId="0" borderId="10" xfId="98" applyFont="1" applyFill="1" applyBorder="1" applyAlignment="1">
      <alignment wrapText="1"/>
      <protection/>
    </xf>
    <xf numFmtId="0" fontId="1" fillId="0" borderId="10" xfId="98" applyFont="1" applyFill="1" applyBorder="1" applyAlignment="1">
      <alignment horizontal="justify" vertical="top" wrapText="1"/>
      <protection/>
    </xf>
    <xf numFmtId="4" fontId="1" fillId="0" borderId="10" xfId="98" applyNumberFormat="1" applyFont="1" applyFill="1" applyBorder="1" applyAlignment="1">
      <alignment horizontal="right" wrapText="1"/>
      <protection/>
    </xf>
    <xf numFmtId="0" fontId="37" fillId="0" borderId="10" xfId="98" applyFont="1" applyFill="1" applyBorder="1" applyAlignment="1">
      <alignment horizontal="justify" vertical="top" wrapText="1"/>
      <protection/>
    </xf>
    <xf numFmtId="0" fontId="35" fillId="0" borderId="10" xfId="0" applyFont="1" applyFill="1" applyBorder="1" applyAlignment="1">
      <alignment horizontal="justify" vertical="top" wrapText="1"/>
    </xf>
    <xf numFmtId="4" fontId="1" fillId="0" borderId="10" xfId="56" applyNumberFormat="1" applyFont="1" applyFill="1" applyBorder="1" applyAlignment="1">
      <alignment horizontal="right" wrapText="1"/>
    </xf>
    <xf numFmtId="0" fontId="1" fillId="0" borderId="10" xfId="98" applyFont="1" applyFill="1" applyBorder="1" applyAlignment="1" quotePrefix="1">
      <alignment horizontal="center" vertical="top" wrapText="1"/>
      <protection/>
    </xf>
    <xf numFmtId="0" fontId="1" fillId="0" borderId="10" xfId="0" applyFont="1" applyFill="1" applyBorder="1" applyAlignment="1">
      <alignment horizontal="center" vertical="top" wrapText="1"/>
    </xf>
    <xf numFmtId="0" fontId="1" fillId="0" borderId="10" xfId="0" applyFont="1" applyFill="1" applyBorder="1" applyAlignment="1">
      <alignment horizontal="center" wrapText="1"/>
    </xf>
    <xf numFmtId="0" fontId="37" fillId="0" borderId="10" xfId="0" applyFont="1" applyFill="1" applyBorder="1" applyAlignment="1">
      <alignment horizontal="justify" vertical="top" wrapText="1"/>
    </xf>
    <xf numFmtId="0" fontId="35" fillId="0" borderId="10" xfId="0" applyFont="1" applyFill="1" applyBorder="1" applyAlignment="1">
      <alignment horizontal="center" vertical="top" wrapText="1"/>
    </xf>
    <xf numFmtId="0" fontId="35" fillId="0" borderId="10" xfId="98" applyFont="1" applyFill="1" applyBorder="1" applyAlignment="1" quotePrefix="1">
      <alignment horizontal="justify" vertical="top" wrapText="1"/>
      <protection/>
    </xf>
    <xf numFmtId="0" fontId="35" fillId="0" borderId="10" xfId="98" applyFont="1" applyFill="1" applyBorder="1" applyAlignment="1">
      <alignment wrapText="1"/>
      <protection/>
    </xf>
    <xf numFmtId="0" fontId="1" fillId="0" borderId="10" xfId="98" applyFont="1" applyFill="1" applyBorder="1" applyAlignment="1" quotePrefix="1">
      <alignment horizontal="justify" vertical="top" wrapText="1"/>
      <protection/>
    </xf>
    <xf numFmtId="0" fontId="39" fillId="0" borderId="10" xfId="98" applyFont="1" applyFill="1" applyBorder="1" applyAlignment="1">
      <alignment horizontal="justify" vertical="top" wrapText="1"/>
      <protection/>
    </xf>
    <xf numFmtId="200" fontId="1" fillId="0" borderId="10" xfId="98" applyNumberFormat="1" applyFont="1" applyFill="1" applyBorder="1" applyAlignment="1">
      <alignment horizontal="center" vertical="top" wrapText="1"/>
      <protection/>
    </xf>
    <xf numFmtId="0" fontId="35" fillId="0" borderId="10" xfId="98" applyFont="1" applyFill="1" applyBorder="1" applyAlignment="1">
      <alignment horizontal="justify" vertical="justify" wrapText="1"/>
      <protection/>
    </xf>
    <xf numFmtId="0" fontId="1" fillId="0" borderId="10" xfId="98" applyFont="1" applyFill="1" applyBorder="1" applyAlignment="1">
      <alignment horizontal="justify" vertical="justify" wrapText="1"/>
      <protection/>
    </xf>
    <xf numFmtId="0" fontId="1" fillId="0" borderId="10" xfId="98" applyFont="1" applyFill="1" applyBorder="1" applyAlignment="1">
      <alignment horizontal="justify" wrapText="1"/>
      <protection/>
    </xf>
    <xf numFmtId="0" fontId="35" fillId="0" borderId="10" xfId="98" applyFont="1" applyFill="1" applyBorder="1" applyAlignment="1">
      <alignment horizontal="justify" vertical="center" wrapText="1"/>
      <protection/>
    </xf>
    <xf numFmtId="0" fontId="1" fillId="0" borderId="10" xfId="106" applyFont="1" applyFill="1" applyBorder="1" applyAlignment="1">
      <alignment horizontal="center" vertical="top" wrapText="1"/>
      <protection/>
    </xf>
    <xf numFmtId="0" fontId="35" fillId="0" borderId="10" xfId="106" applyFont="1" applyFill="1" applyBorder="1" applyAlignment="1">
      <alignment horizontal="justify" vertical="top" wrapText="1"/>
      <protection/>
    </xf>
    <xf numFmtId="4" fontId="35" fillId="0" borderId="10" xfId="106" applyNumberFormat="1" applyFont="1" applyFill="1" applyBorder="1" applyAlignment="1">
      <alignment horizontal="right" wrapText="1"/>
      <protection/>
    </xf>
    <xf numFmtId="0" fontId="34" fillId="25" borderId="0" xfId="98" applyFont="1" applyFill="1" applyBorder="1" applyAlignment="1">
      <alignment wrapText="1"/>
      <protection/>
    </xf>
    <xf numFmtId="0" fontId="1" fillId="0" borderId="15" xfId="0" applyFont="1" applyFill="1" applyBorder="1" applyAlignment="1">
      <alignment horizontal="left" vertical="center" wrapText="1"/>
    </xf>
    <xf numFmtId="0" fontId="1" fillId="0" borderId="0" xfId="0" applyFont="1" applyFill="1" applyBorder="1" applyAlignment="1">
      <alignment wrapText="1"/>
    </xf>
    <xf numFmtId="0" fontId="35" fillId="0" borderId="10" xfId="0" applyFont="1" applyFill="1" applyBorder="1" applyAlignment="1">
      <alignment horizontal="center" vertical="top" wrapText="1" shrinkToFit="1"/>
    </xf>
    <xf numFmtId="0" fontId="1" fillId="0" borderId="10" xfId="104" applyFont="1" applyFill="1" applyBorder="1" applyAlignment="1">
      <alignment horizontal="center" wrapText="1"/>
      <protection/>
    </xf>
    <xf numFmtId="1" fontId="1" fillId="0" borderId="10" xfId="104" applyNumberFormat="1" applyFont="1" applyFill="1" applyBorder="1" applyAlignment="1">
      <alignment horizontal="center" wrapText="1"/>
      <protection/>
    </xf>
    <xf numFmtId="4" fontId="1" fillId="0" borderId="10" xfId="104" applyNumberFormat="1" applyFont="1" applyFill="1" applyBorder="1" applyAlignment="1">
      <alignment horizontal="right" wrapText="1"/>
      <protection/>
    </xf>
    <xf numFmtId="4" fontId="1" fillId="0" borderId="10" xfId="73" applyNumberFormat="1" applyFont="1" applyFill="1" applyBorder="1" applyAlignment="1" applyProtection="1">
      <alignment horizontal="right" wrapText="1"/>
      <protection/>
    </xf>
    <xf numFmtId="0" fontId="1" fillId="0" borderId="10" xfId="0" applyFont="1" applyFill="1" applyBorder="1" applyAlignment="1">
      <alignment horizontal="center" vertical="top" wrapText="1" shrinkToFit="1"/>
    </xf>
    <xf numFmtId="0" fontId="1" fillId="0" borderId="10" xfId="129" applyFont="1" applyFill="1" applyBorder="1" applyAlignment="1">
      <alignment horizontal="center" wrapText="1"/>
      <protection/>
    </xf>
    <xf numFmtId="4" fontId="1" fillId="0" borderId="10" xfId="68" applyNumberFormat="1" applyFont="1" applyFill="1" applyBorder="1" applyAlignment="1">
      <alignment horizontal="right" wrapText="1"/>
    </xf>
    <xf numFmtId="0" fontId="35" fillId="0" borderId="10" xfId="129" applyFont="1" applyFill="1" applyBorder="1" applyAlignment="1">
      <alignment horizontal="center" wrapText="1"/>
      <protection/>
    </xf>
    <xf numFmtId="0" fontId="1" fillId="0" borderId="10" xfId="129" applyFont="1" applyFill="1" applyBorder="1" applyAlignment="1">
      <alignment vertical="center" wrapText="1"/>
      <protection/>
    </xf>
    <xf numFmtId="43" fontId="1" fillId="0" borderId="10" xfId="64" applyNumberFormat="1" applyFont="1" applyFill="1" applyBorder="1" applyAlignment="1">
      <alignment wrapText="1"/>
    </xf>
    <xf numFmtId="0" fontId="1" fillId="25" borderId="0" xfId="98" applyFont="1" applyFill="1" applyBorder="1" applyAlignment="1">
      <alignment horizontal="center" vertical="top" wrapText="1" shrinkToFit="1"/>
      <protection/>
    </xf>
    <xf numFmtId="0" fontId="34" fillId="25" borderId="0" xfId="98" applyFont="1" applyFill="1" applyBorder="1" applyAlignment="1">
      <alignment horizontal="center" vertical="top" wrapText="1" shrinkToFit="1"/>
      <protection/>
    </xf>
    <xf numFmtId="0" fontId="1" fillId="0" borderId="10" xfId="0" applyFont="1" applyFill="1" applyBorder="1" applyAlignment="1">
      <alignment horizontal="justify" vertical="top" wrapText="1" shrinkToFit="1"/>
    </xf>
    <xf numFmtId="216" fontId="1" fillId="0" borderId="10" xfId="104" applyNumberFormat="1" applyFont="1" applyFill="1" applyBorder="1" applyAlignment="1">
      <alignment horizontal="center" vertical="top" wrapText="1"/>
      <protection/>
    </xf>
    <xf numFmtId="4" fontId="35" fillId="0" borderId="10" xfId="56" applyNumberFormat="1" applyFont="1" applyFill="1" applyBorder="1" applyAlignment="1">
      <alignment horizontal="right" wrapText="1"/>
    </xf>
    <xf numFmtId="0" fontId="35" fillId="0" borderId="10" xfId="0" applyFont="1" applyFill="1" applyBorder="1" applyAlignment="1">
      <alignment horizontal="right" vertical="top" wrapText="1"/>
    </xf>
    <xf numFmtId="43" fontId="35" fillId="0" borderId="10" xfId="129" applyNumberFormat="1" applyFont="1" applyFill="1" applyBorder="1" applyAlignment="1">
      <alignment vertical="center" wrapText="1"/>
      <protection/>
    </xf>
    <xf numFmtId="0" fontId="35" fillId="32" borderId="10" xfId="0" applyFont="1" applyFill="1" applyBorder="1" applyAlignment="1">
      <alignment horizontal="center" vertical="top" wrapText="1"/>
    </xf>
    <xf numFmtId="0" fontId="35" fillId="32" borderId="10" xfId="0" applyFont="1" applyFill="1" applyBorder="1" applyAlignment="1">
      <alignment horizontal="justify" vertical="top" wrapText="1"/>
    </xf>
    <xf numFmtId="0" fontId="35" fillId="32" borderId="10" xfId="0" applyFont="1" applyFill="1" applyBorder="1" applyAlignment="1">
      <alignment horizontal="center" wrapText="1"/>
    </xf>
    <xf numFmtId="191" fontId="30" fillId="30" borderId="13" xfId="0" applyNumberFormat="1" applyFont="1" applyFill="1" applyBorder="1" applyAlignment="1">
      <alignment horizontal="right"/>
    </xf>
    <xf numFmtId="43" fontId="4" fillId="0" borderId="0" xfId="110" applyNumberFormat="1" applyFont="1" applyBorder="1" applyAlignment="1">
      <alignment horizontal="center"/>
      <protection/>
    </xf>
    <xf numFmtId="0" fontId="30" fillId="25" borderId="14" xfId="114" applyNumberFormat="1" applyFont="1" applyFill="1" applyBorder="1" applyAlignment="1">
      <alignment horizontal="center" vertical="center" wrapText="1"/>
      <protection/>
    </xf>
    <xf numFmtId="0" fontId="30" fillId="25" borderId="14" xfId="0" applyFont="1" applyFill="1" applyBorder="1" applyAlignment="1">
      <alignment horizontal="center" vertical="center"/>
    </xf>
    <xf numFmtId="0" fontId="30" fillId="0" borderId="14" xfId="0" applyFont="1" applyFill="1" applyBorder="1" applyAlignment="1">
      <alignment horizontal="center" vertical="center"/>
    </xf>
    <xf numFmtId="0" fontId="30" fillId="25" borderId="19" xfId="0" applyFont="1" applyFill="1" applyBorder="1" applyAlignment="1">
      <alignment horizontal="center" vertical="center"/>
    </xf>
    <xf numFmtId="0" fontId="30" fillId="25" borderId="20" xfId="0" applyFont="1" applyFill="1" applyBorder="1" applyAlignment="1">
      <alignment horizontal="center" vertical="center"/>
    </xf>
    <xf numFmtId="0" fontId="30" fillId="25" borderId="0" xfId="0" applyFont="1" applyFill="1" applyAlignment="1">
      <alignment horizontal="center" vertical="center"/>
    </xf>
    <xf numFmtId="0" fontId="30" fillId="0" borderId="0" xfId="0" applyFont="1" applyAlignment="1">
      <alignment horizontal="center" vertical="top"/>
    </xf>
    <xf numFmtId="0" fontId="60" fillId="0" borderId="21" xfId="0" applyFont="1" applyFill="1" applyBorder="1" applyAlignment="1">
      <alignment horizontal="left" vertical="top" wrapText="1"/>
    </xf>
    <xf numFmtId="0" fontId="35" fillId="0" borderId="10" xfId="98" applyFont="1" applyFill="1" applyBorder="1" applyAlignment="1">
      <alignment horizontal="center" vertical="center" wrapText="1"/>
      <protection/>
    </xf>
    <xf numFmtId="0" fontId="1" fillId="0" borderId="10" xfId="98" applyFont="1" applyFill="1" applyBorder="1" applyAlignment="1">
      <alignment vertical="center" wrapText="1"/>
      <protection/>
    </xf>
    <xf numFmtId="0" fontId="1" fillId="0" borderId="10" xfId="98"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0" xfId="98" applyFont="1" applyFill="1" applyBorder="1" applyAlignment="1">
      <alignment horizontal="justify" vertical="center" wrapText="1"/>
      <protection/>
    </xf>
    <xf numFmtId="1" fontId="1" fillId="0" borderId="10" xfId="98" applyNumberFormat="1" applyFont="1" applyFill="1" applyBorder="1" applyAlignment="1">
      <alignment horizontal="center" vertical="center" wrapText="1"/>
      <protection/>
    </xf>
    <xf numFmtId="1" fontId="1" fillId="0" borderId="10" xfId="0" applyNumberFormat="1" applyFont="1" applyFill="1" applyBorder="1" applyAlignment="1">
      <alignment horizontal="center" vertical="center" wrapText="1"/>
    </xf>
    <xf numFmtId="191" fontId="31" fillId="25" borderId="10" xfId="43" applyNumberFormat="1" applyFont="1" applyFill="1" applyBorder="1" applyAlignment="1">
      <alignment horizontal="center"/>
    </xf>
    <xf numFmtId="0" fontId="50" fillId="24" borderId="10" xfId="100" applyFont="1" applyFill="1" applyBorder="1" applyAlignment="1">
      <alignment horizontal="center"/>
      <protection/>
    </xf>
    <xf numFmtId="0" fontId="50" fillId="0" borderId="10" xfId="100" applyFont="1" applyFill="1" applyBorder="1" applyAlignment="1">
      <alignment horizontal="center" wrapText="1"/>
      <protection/>
    </xf>
    <xf numFmtId="191" fontId="30" fillId="25" borderId="10" xfId="43" applyNumberFormat="1" applyFont="1" applyFill="1" applyBorder="1" applyAlignment="1">
      <alignment horizontal="center" wrapText="1"/>
    </xf>
    <xf numFmtId="191" fontId="31" fillId="25" borderId="10" xfId="43" applyNumberFormat="1" applyFont="1" applyFill="1" applyBorder="1" applyAlignment="1">
      <alignment horizontal="center" wrapText="1"/>
    </xf>
    <xf numFmtId="191" fontId="31" fillId="25" borderId="11" xfId="43" applyNumberFormat="1" applyFont="1" applyFill="1" applyBorder="1" applyAlignment="1">
      <alignment horizontal="center"/>
    </xf>
    <xf numFmtId="191" fontId="30" fillId="0" borderId="10" xfId="43" applyNumberFormat="1" applyFont="1" applyFill="1" applyBorder="1" applyAlignment="1">
      <alignment horizontal="center" wrapText="1"/>
    </xf>
    <xf numFmtId="191" fontId="31" fillId="0" borderId="10" xfId="43" applyNumberFormat="1" applyFont="1" applyFill="1" applyBorder="1" applyAlignment="1">
      <alignment horizontal="center"/>
    </xf>
    <xf numFmtId="0" fontId="31" fillId="0" borderId="0" xfId="128" applyFont="1" applyAlignment="1">
      <alignment horizontal="center"/>
      <protection/>
    </xf>
    <xf numFmtId="0" fontId="64" fillId="0" borderId="10" xfId="0" applyNumberFormat="1" applyFont="1" applyFill="1" applyBorder="1" applyAlignment="1">
      <alignment horizontal="center" vertical="center" wrapText="1"/>
    </xf>
    <xf numFmtId="0" fontId="64" fillId="0" borderId="10" xfId="105" applyNumberFormat="1" applyFont="1" applyFill="1" applyBorder="1" applyAlignment="1">
      <alignment horizontal="center" vertical="center" wrapText="1"/>
      <protection/>
    </xf>
    <xf numFmtId="0" fontId="4" fillId="25" borderId="18" xfId="110" applyFont="1" applyFill="1" applyBorder="1" applyAlignment="1">
      <alignment horizontal="left" vertical="top" wrapText="1"/>
      <protection/>
    </xf>
    <xf numFmtId="0" fontId="4" fillId="25" borderId="22" xfId="110" applyFont="1" applyFill="1" applyBorder="1" applyAlignment="1">
      <alignment horizontal="left" vertical="top" wrapText="1"/>
      <protection/>
    </xf>
    <xf numFmtId="191" fontId="31" fillId="25" borderId="13" xfId="43" applyNumberFormat="1" applyFont="1" applyFill="1" applyBorder="1" applyAlignment="1">
      <alignment horizontal="center" vertical="center"/>
    </xf>
    <xf numFmtId="191" fontId="31" fillId="25" borderId="10" xfId="43" applyNumberFormat="1" applyFont="1" applyFill="1" applyBorder="1" applyAlignment="1">
      <alignment horizontal="center" vertical="center"/>
    </xf>
    <xf numFmtId="191" fontId="46" fillId="27" borderId="17" xfId="43" applyNumberFormat="1" applyFont="1" applyFill="1" applyBorder="1" applyAlignment="1">
      <alignment horizontal="center" vertical="center"/>
    </xf>
    <xf numFmtId="191" fontId="31" fillId="25" borderId="0" xfId="43" applyNumberFormat="1" applyFont="1" applyFill="1" applyAlignment="1">
      <alignment horizontal="center" vertical="center"/>
    </xf>
    <xf numFmtId="191" fontId="31" fillId="0" borderId="0" xfId="43" applyNumberFormat="1" applyFont="1" applyAlignment="1">
      <alignment horizontal="center" vertical="center"/>
    </xf>
    <xf numFmtId="43" fontId="31" fillId="25" borderId="23" xfId="43" applyFont="1" applyFill="1" applyBorder="1" applyAlignment="1">
      <alignment horizontal="center" vertical="center"/>
    </xf>
    <xf numFmtId="43" fontId="31" fillId="25" borderId="12" xfId="43" applyFont="1" applyFill="1" applyBorder="1" applyAlignment="1">
      <alignment horizontal="center" vertical="center"/>
    </xf>
    <xf numFmtId="43" fontId="31" fillId="25" borderId="0" xfId="43" applyFont="1" applyFill="1" applyAlignment="1">
      <alignment horizontal="center" vertical="center"/>
    </xf>
    <xf numFmtId="43" fontId="1" fillId="0" borderId="0" xfId="43" applyFont="1" applyFill="1" applyBorder="1" applyAlignment="1">
      <alignment horizontal="right" vertical="top"/>
    </xf>
    <xf numFmtId="43" fontId="72" fillId="24" borderId="10" xfId="43" applyFont="1" applyFill="1" applyBorder="1" applyAlignment="1">
      <alignment horizontal="center"/>
    </xf>
    <xf numFmtId="43" fontId="31" fillId="0" borderId="0" xfId="43" applyFont="1" applyAlignment="1">
      <alignment horizontal="center" vertical="center"/>
    </xf>
    <xf numFmtId="43" fontId="31" fillId="0" borderId="10" xfId="43" applyFont="1" applyBorder="1" applyAlignment="1">
      <alignment horizontal="center" vertical="center"/>
    </xf>
    <xf numFmtId="43" fontId="46" fillId="27" borderId="24" xfId="43" applyFont="1" applyFill="1" applyBorder="1" applyAlignment="1">
      <alignment horizontal="center" vertical="center"/>
    </xf>
    <xf numFmtId="4" fontId="1" fillId="0" borderId="10" xfId="56" applyNumberFormat="1" applyFont="1" applyFill="1" applyBorder="1" applyAlignment="1">
      <alignment horizontal="right" vertical="center" wrapText="1"/>
    </xf>
    <xf numFmtId="4" fontId="1" fillId="0" borderId="10" xfId="98" applyNumberFormat="1" applyFont="1" applyFill="1" applyBorder="1" applyAlignment="1">
      <alignment horizontal="right" vertical="center" wrapText="1"/>
      <protection/>
    </xf>
    <xf numFmtId="4" fontId="1" fillId="0" borderId="10" xfId="0" applyNumberFormat="1" applyFont="1" applyFill="1" applyBorder="1" applyAlignment="1">
      <alignment horizontal="right" vertical="center" wrapText="1"/>
    </xf>
    <xf numFmtId="4" fontId="1" fillId="0" borderId="10" xfId="47" applyNumberFormat="1" applyFont="1" applyFill="1" applyBorder="1" applyAlignment="1">
      <alignment horizontal="right" vertical="center" wrapText="1"/>
    </xf>
    <xf numFmtId="4" fontId="35" fillId="0" borderId="10" xfId="98" applyNumberFormat="1" applyFont="1" applyFill="1" applyBorder="1" applyAlignment="1">
      <alignment horizontal="right" vertical="center" wrapText="1"/>
      <protection/>
    </xf>
    <xf numFmtId="4" fontId="35" fillId="0" borderId="10" xfId="106" applyNumberFormat="1" applyFont="1" applyFill="1" applyBorder="1" applyAlignment="1">
      <alignment horizontal="right" vertical="center" wrapText="1"/>
      <protection/>
    </xf>
    <xf numFmtId="0" fontId="2" fillId="28" borderId="12" xfId="0" applyFont="1" applyFill="1" applyBorder="1" applyAlignment="1">
      <alignment vertical="center"/>
    </xf>
    <xf numFmtId="0" fontId="2" fillId="28" borderId="18" xfId="0" applyFont="1" applyFill="1" applyBorder="1" applyAlignment="1">
      <alignment vertical="center"/>
    </xf>
    <xf numFmtId="43" fontId="0" fillId="0" borderId="10" xfId="43" applyFont="1" applyFill="1" applyBorder="1" applyAlignment="1" applyProtection="1">
      <alignment horizontal="right" vertical="top"/>
      <protection locked="0"/>
    </xf>
    <xf numFmtId="43" fontId="1" fillId="0" borderId="10" xfId="43" applyFont="1" applyFill="1" applyBorder="1" applyAlignment="1" applyProtection="1">
      <alignment horizontal="center" vertical="top" wrapText="1"/>
      <protection locked="0"/>
    </xf>
    <xf numFmtId="43" fontId="0" fillId="0" borderId="0" xfId="43" applyFont="1" applyAlignment="1">
      <alignment/>
    </xf>
    <xf numFmtId="43" fontId="2" fillId="28" borderId="18" xfId="43" applyFont="1" applyFill="1" applyBorder="1" applyAlignment="1">
      <alignment vertical="center"/>
    </xf>
    <xf numFmtId="43" fontId="2" fillId="0" borderId="10" xfId="43" applyFont="1" applyFill="1" applyBorder="1" applyAlignment="1">
      <alignment horizontal="center" vertical="center"/>
    </xf>
    <xf numFmtId="43" fontId="64" fillId="0" borderId="10" xfId="43" applyFont="1" applyFill="1" applyBorder="1" applyAlignment="1">
      <alignment horizontal="center" vertical="top"/>
    </xf>
    <xf numFmtId="43" fontId="0" fillId="0" borderId="10" xfId="43" applyFont="1" applyBorder="1" applyAlignment="1">
      <alignment vertical="center" wrapText="1"/>
    </xf>
    <xf numFmtId="43" fontId="0" fillId="31" borderId="10" xfId="43" applyFont="1" applyFill="1" applyBorder="1" applyAlignment="1">
      <alignment vertical="center" wrapText="1"/>
    </xf>
    <xf numFmtId="43" fontId="69" fillId="0" borderId="10" xfId="43" applyFont="1" applyBorder="1" applyAlignment="1">
      <alignment horizontal="center" vertical="center" wrapText="1"/>
    </xf>
    <xf numFmtId="43" fontId="67" fillId="31" borderId="10" xfId="43" applyFont="1" applyFill="1" applyBorder="1" applyAlignment="1">
      <alignment vertical="center" wrapText="1"/>
    </xf>
    <xf numFmtId="43" fontId="0" fillId="0" borderId="10" xfId="43" applyFont="1" applyBorder="1" applyAlignment="1">
      <alignment horizontal="center" vertical="center" wrapText="1"/>
    </xf>
    <xf numFmtId="0" fontId="3" fillId="25" borderId="12" xfId="110" applyFont="1" applyFill="1" applyBorder="1" applyAlignment="1">
      <alignment horizontal="left" vertical="top" wrapText="1"/>
      <protection/>
    </xf>
    <xf numFmtId="0" fontId="3" fillId="0" borderId="10" xfId="110" applyFont="1" applyBorder="1" applyAlignment="1">
      <alignment horizontal="center" vertical="center"/>
      <protection/>
    </xf>
    <xf numFmtId="0" fontId="3" fillId="0" borderId="10" xfId="110" applyFont="1" applyFill="1" applyBorder="1" applyAlignment="1">
      <alignment horizontal="center" vertical="center"/>
      <protection/>
    </xf>
    <xf numFmtId="0" fontId="31" fillId="25" borderId="10" xfId="100" applyFont="1" applyFill="1" applyBorder="1" applyAlignment="1">
      <alignment horizontal="center"/>
      <protection/>
    </xf>
    <xf numFmtId="0" fontId="31" fillId="25" borderId="10" xfId="114" applyFont="1" applyFill="1" applyBorder="1" applyAlignment="1">
      <alignment horizontal="center"/>
      <protection/>
    </xf>
    <xf numFmtId="0" fontId="31" fillId="25" borderId="10" xfId="0" applyFont="1" applyFill="1" applyBorder="1" applyAlignment="1">
      <alignment horizontal="center"/>
    </xf>
    <xf numFmtId="0" fontId="31" fillId="25" borderId="10" xfId="105" applyNumberFormat="1" applyFont="1" applyFill="1" applyBorder="1" applyAlignment="1">
      <alignment horizontal="center" wrapText="1"/>
      <protection/>
    </xf>
    <xf numFmtId="0" fontId="30" fillId="25" borderId="10" xfId="114" applyFont="1" applyFill="1" applyBorder="1" applyAlignment="1">
      <alignment horizontal="center" wrapText="1"/>
      <protection/>
    </xf>
    <xf numFmtId="0" fontId="31" fillId="25" borderId="10" xfId="114" applyNumberFormat="1" applyFont="1" applyFill="1" applyBorder="1" applyAlignment="1">
      <alignment horizontal="center" wrapText="1"/>
      <protection/>
    </xf>
    <xf numFmtId="0" fontId="31" fillId="25" borderId="11" xfId="0" applyFont="1" applyFill="1" applyBorder="1" applyAlignment="1">
      <alignment horizontal="center"/>
    </xf>
    <xf numFmtId="0" fontId="30" fillId="0" borderId="10" xfId="114" applyFont="1" applyFill="1" applyBorder="1" applyAlignment="1">
      <alignment horizontal="center" wrapText="1"/>
      <protection/>
    </xf>
    <xf numFmtId="0" fontId="31" fillId="0" borderId="10" xfId="100" applyFont="1" applyFill="1" applyBorder="1" applyAlignment="1">
      <alignment horizontal="center"/>
      <protection/>
    </xf>
    <xf numFmtId="0" fontId="30" fillId="25" borderId="10" xfId="0" applyFont="1" applyFill="1" applyBorder="1" applyAlignment="1">
      <alignment horizontal="center" wrapText="1"/>
    </xf>
    <xf numFmtId="43" fontId="50" fillId="24" borderId="10" xfId="43" applyFont="1" applyFill="1" applyBorder="1" applyAlignment="1">
      <alignment horizontal="center"/>
    </xf>
    <xf numFmtId="0" fontId="3" fillId="25" borderId="12" xfId="110" applyFont="1" applyFill="1" applyBorder="1" applyAlignment="1">
      <alignment vertical="top" wrapText="1"/>
      <protection/>
    </xf>
    <xf numFmtId="0" fontId="40" fillId="29" borderId="10" xfId="110" applyFont="1" applyFill="1" applyBorder="1" applyAlignment="1">
      <alignment horizontal="left"/>
      <protection/>
    </xf>
    <xf numFmtId="0" fontId="51" fillId="26" borderId="0" xfId="97" applyFont="1" applyFill="1" applyBorder="1" applyAlignment="1">
      <alignment horizontal="left" vertical="top"/>
      <protection/>
    </xf>
    <xf numFmtId="0" fontId="3" fillId="24" borderId="0" xfId="110" applyFont="1" applyFill="1" applyBorder="1" applyAlignment="1">
      <alignment horizontal="left" vertical="top"/>
      <protection/>
    </xf>
    <xf numFmtId="0" fontId="3" fillId="30" borderId="10" xfId="110" applyFont="1" applyFill="1" applyBorder="1" applyAlignment="1">
      <alignment horizontal="right" wrapText="1"/>
      <protection/>
    </xf>
    <xf numFmtId="0" fontId="40" fillId="29" borderId="10" xfId="110" applyFont="1" applyFill="1" applyBorder="1" applyAlignment="1">
      <alignment horizontal="left" wrapText="1"/>
      <protection/>
    </xf>
    <xf numFmtId="0" fontId="61" fillId="0" borderId="0" xfId="97" applyFont="1" applyAlignment="1">
      <alignment horizontal="center" vertical="center" wrapText="1"/>
      <protection/>
    </xf>
    <xf numFmtId="0" fontId="49" fillId="0" borderId="0" xfId="0" applyFont="1" applyAlignment="1">
      <alignment horizontal="center" wrapText="1"/>
    </xf>
    <xf numFmtId="0" fontId="3" fillId="0" borderId="25" xfId="110" applyFont="1" applyBorder="1" applyAlignment="1">
      <alignment horizontal="left" vertical="top" wrapText="1"/>
      <protection/>
    </xf>
    <xf numFmtId="0" fontId="3" fillId="27" borderId="10" xfId="110" applyFont="1" applyFill="1" applyBorder="1" applyAlignment="1">
      <alignment horizontal="center" vertical="center"/>
      <protection/>
    </xf>
    <xf numFmtId="0" fontId="3" fillId="27" borderId="12" xfId="110" applyFont="1" applyFill="1" applyBorder="1" applyAlignment="1">
      <alignment horizontal="center" vertical="center"/>
      <protection/>
    </xf>
    <xf numFmtId="0" fontId="28" fillId="26" borderId="0" xfId="110" applyFont="1" applyFill="1" applyBorder="1" applyAlignment="1">
      <alignment horizontal="left" vertical="center"/>
      <protection/>
    </xf>
    <xf numFmtId="0" fontId="31" fillId="26" borderId="0" xfId="97" applyFont="1" applyFill="1" applyBorder="1" applyAlignment="1">
      <alignment horizontal="left" vertical="top"/>
      <protection/>
    </xf>
    <xf numFmtId="43" fontId="73" fillId="27" borderId="26" xfId="43" applyFont="1" applyFill="1" applyBorder="1" applyAlignment="1">
      <alignment horizontal="center" vertical="center"/>
    </xf>
    <xf numFmtId="43" fontId="73" fillId="27" borderId="10" xfId="43" applyFont="1" applyFill="1" applyBorder="1" applyAlignment="1">
      <alignment horizontal="center" vertical="center"/>
    </xf>
    <xf numFmtId="0" fontId="30" fillId="33" borderId="12" xfId="0" applyFont="1" applyFill="1" applyBorder="1" applyAlignment="1">
      <alignment horizontal="center" vertical="center" wrapText="1"/>
    </xf>
    <xf numFmtId="0" fontId="30" fillId="33" borderId="18" xfId="0" applyFont="1" applyFill="1" applyBorder="1" applyAlignment="1">
      <alignment horizontal="center" vertical="center" wrapText="1"/>
    </xf>
    <xf numFmtId="0" fontId="32" fillId="27" borderId="27" xfId="0" applyFont="1" applyFill="1" applyBorder="1" applyAlignment="1">
      <alignment horizontal="center" vertical="center"/>
    </xf>
    <xf numFmtId="0" fontId="32" fillId="27" borderId="13" xfId="0" applyFont="1" applyFill="1" applyBorder="1" applyAlignment="1">
      <alignment horizontal="center" vertical="center"/>
    </xf>
    <xf numFmtId="0" fontId="30" fillId="0" borderId="0" xfId="114" applyFont="1" applyFill="1" applyBorder="1" applyAlignment="1">
      <alignment horizontal="center" vertical="top"/>
      <protection/>
    </xf>
    <xf numFmtId="0" fontId="30" fillId="0" borderId="10" xfId="0" applyFont="1" applyBorder="1" applyAlignment="1">
      <alignment horizontal="center"/>
    </xf>
    <xf numFmtId="0" fontId="74" fillId="27" borderId="28" xfId="0" applyFont="1" applyFill="1" applyBorder="1" applyAlignment="1">
      <alignment horizontal="center" vertical="center"/>
    </xf>
    <xf numFmtId="0" fontId="74" fillId="27" borderId="14" xfId="0" applyFont="1" applyFill="1" applyBorder="1" applyAlignment="1">
      <alignment horizontal="center" vertical="center"/>
    </xf>
    <xf numFmtId="0" fontId="74" fillId="27" borderId="26" xfId="0" applyFont="1" applyFill="1" applyBorder="1" applyAlignment="1">
      <alignment horizontal="center" vertical="center"/>
    </xf>
    <xf numFmtId="0" fontId="74" fillId="27" borderId="10" xfId="0" applyFont="1" applyFill="1" applyBorder="1" applyAlignment="1">
      <alignment horizontal="center" vertical="center"/>
    </xf>
    <xf numFmtId="0" fontId="30" fillId="0" borderId="11" xfId="114" applyFont="1" applyFill="1" applyBorder="1" applyAlignment="1">
      <alignment horizontal="center" vertical="center"/>
      <protection/>
    </xf>
    <xf numFmtId="191" fontId="73" fillId="27" borderId="26" xfId="43" applyNumberFormat="1" applyFont="1" applyFill="1" applyBorder="1" applyAlignment="1">
      <alignment horizontal="center" vertical="center" wrapText="1"/>
    </xf>
    <xf numFmtId="191" fontId="73" fillId="27" borderId="10" xfId="43" applyNumberFormat="1" applyFont="1" applyFill="1" applyBorder="1" applyAlignment="1">
      <alignment horizontal="center" vertical="center" wrapText="1"/>
    </xf>
    <xf numFmtId="0" fontId="30" fillId="0" borderId="10" xfId="128" applyFont="1" applyBorder="1" applyAlignment="1">
      <alignment horizontal="center" vertical="center"/>
      <protection/>
    </xf>
    <xf numFmtId="0" fontId="35" fillId="0" borderId="0" xfId="98" applyFont="1" applyFill="1" applyAlignment="1">
      <alignment horizontal="center" vertical="center" wrapText="1"/>
      <protection/>
    </xf>
    <xf numFmtId="0" fontId="0" fillId="0" borderId="0" xfId="0" applyAlignment="1">
      <alignment horizontal="center" vertical="center" wrapText="1"/>
    </xf>
    <xf numFmtId="0" fontId="32" fillId="28" borderId="12" xfId="0" applyFont="1" applyFill="1" applyBorder="1" applyAlignment="1">
      <alignment horizontal="center" vertical="center"/>
    </xf>
    <xf numFmtId="0" fontId="32" fillId="28" borderId="18" xfId="0" applyFont="1" applyFill="1" applyBorder="1" applyAlignment="1">
      <alignment horizontal="center" vertical="center"/>
    </xf>
    <xf numFmtId="0" fontId="32" fillId="28" borderId="22" xfId="0" applyFont="1" applyFill="1" applyBorder="1" applyAlignment="1">
      <alignment horizontal="center" vertical="center"/>
    </xf>
    <xf numFmtId="0" fontId="35" fillId="0" borderId="0" xfId="123" applyFont="1" applyFill="1" applyBorder="1" applyAlignment="1">
      <alignment horizontal="center" vertical="top" wrapText="1"/>
      <protection/>
    </xf>
    <xf numFmtId="0" fontId="31" fillId="0" borderId="0" xfId="0" applyFont="1" applyAlignment="1">
      <alignment wrapText="1"/>
    </xf>
    <xf numFmtId="0" fontId="67" fillId="34" borderId="10" xfId="0" applyFont="1" applyFill="1" applyBorder="1" applyAlignment="1">
      <alignment horizontal="center" vertical="center" wrapText="1"/>
    </xf>
    <xf numFmtId="0" fontId="48" fillId="7" borderId="10" xfId="0" applyFont="1" applyFill="1" applyBorder="1" applyAlignment="1">
      <alignment horizontal="center" vertical="center" wrapText="1"/>
    </xf>
    <xf numFmtId="0" fontId="33" fillId="0" borderId="0" xfId="0" applyFont="1" applyFill="1" applyBorder="1" applyAlignment="1">
      <alignment horizontal="center" wrapText="1"/>
    </xf>
    <xf numFmtId="0" fontId="0" fillId="0" borderId="0" xfId="0" applyAlignment="1">
      <alignment horizontal="center" wrapText="1"/>
    </xf>
    <xf numFmtId="0" fontId="35" fillId="0" borderId="0" xfId="0" applyFont="1" applyFill="1" applyBorder="1" applyAlignment="1">
      <alignment horizontal="center" wrapText="1"/>
    </xf>
  </cellXfs>
  <cellStyles count="119">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0" xfId="45"/>
    <cellStyle name="Comma 11" xfId="46"/>
    <cellStyle name="Comma 11 2" xfId="47"/>
    <cellStyle name="Comma 12" xfId="48"/>
    <cellStyle name="Comma 13" xfId="49"/>
    <cellStyle name="Comma 14" xfId="50"/>
    <cellStyle name="Comma 15" xfId="51"/>
    <cellStyle name="Comma 15 2" xfId="52"/>
    <cellStyle name="Comma 16" xfId="53"/>
    <cellStyle name="Comma 17" xfId="54"/>
    <cellStyle name="Comma 18" xfId="55"/>
    <cellStyle name="Comma 19" xfId="56"/>
    <cellStyle name="Comma 2" xfId="57"/>
    <cellStyle name="Comma 2 2" xfId="58"/>
    <cellStyle name="Comma 2 2 2" xfId="59"/>
    <cellStyle name="Comma 2 3" xfId="60"/>
    <cellStyle name="Comma 2 3 2" xfId="61"/>
    <cellStyle name="Comma 2 4" xfId="62"/>
    <cellStyle name="Comma 2 5" xfId="63"/>
    <cellStyle name="Comma 2 6" xfId="64"/>
    <cellStyle name="Comma 3" xfId="65"/>
    <cellStyle name="Comma 3 2" xfId="66"/>
    <cellStyle name="Comma 3 3" xfId="67"/>
    <cellStyle name="Comma 4" xfId="68"/>
    <cellStyle name="Comma 4 2" xfId="69"/>
    <cellStyle name="Comma 5" xfId="70"/>
    <cellStyle name="Comma 6" xfId="71"/>
    <cellStyle name="Comma 7" xfId="72"/>
    <cellStyle name="Comma 7 2" xfId="73"/>
    <cellStyle name="Comma 8" xfId="74"/>
    <cellStyle name="Comma 9" xfId="75"/>
    <cellStyle name="Currency" xfId="76"/>
    <cellStyle name="Currency [0]" xfId="77"/>
    <cellStyle name="Currency 3" xfId="78"/>
    <cellStyle name="Excel Built-in Comma" xfId="79"/>
    <cellStyle name="Excel Built-in Normal"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Hyperlink 3" xfId="89"/>
    <cellStyle name="Input" xfId="90"/>
    <cellStyle name="Linked Cell" xfId="91"/>
    <cellStyle name="Neutral" xfId="92"/>
    <cellStyle name="Normal 10" xfId="93"/>
    <cellStyle name="Normal 11" xfId="94"/>
    <cellStyle name="Normal 11 2" xfId="95"/>
    <cellStyle name="Normal 11 2 2" xfId="96"/>
    <cellStyle name="Normal 12" xfId="97"/>
    <cellStyle name="Normal 13" xfId="98"/>
    <cellStyle name="Normal 13 2" xfId="99"/>
    <cellStyle name="Normal 2" xfId="100"/>
    <cellStyle name="Normal 2 2" xfId="101"/>
    <cellStyle name="Normal 2 2 2" xfId="102"/>
    <cellStyle name="Normal 2 2 2 2" xfId="103"/>
    <cellStyle name="Normal 2 2 5" xfId="104"/>
    <cellStyle name="Normal 2 3" xfId="105"/>
    <cellStyle name="Normal 2 4" xfId="106"/>
    <cellStyle name="Normal 2 5" xfId="107"/>
    <cellStyle name="Normal 2 6" xfId="108"/>
    <cellStyle name="Normal 2 7" xfId="109"/>
    <cellStyle name="Normal 2 8" xfId="110"/>
    <cellStyle name="Normal 3" xfId="111"/>
    <cellStyle name="Normal 3 2" xfId="112"/>
    <cellStyle name="Normal 3 3" xfId="113"/>
    <cellStyle name="Normal 4" xfId="114"/>
    <cellStyle name="Normal 4 2" xfId="115"/>
    <cellStyle name="Normal 5" xfId="116"/>
    <cellStyle name="Normal 6" xfId="117"/>
    <cellStyle name="Normal 6 2" xfId="118"/>
    <cellStyle name="Normal 7" xfId="119"/>
    <cellStyle name="Normal 7 2" xfId="120"/>
    <cellStyle name="Normal 8" xfId="121"/>
    <cellStyle name="Normal 9" xfId="122"/>
    <cellStyle name="Normal_Global logic Puna-27-12-07" xfId="123"/>
    <cellStyle name="Normal_Interior" xfId="124"/>
    <cellStyle name="Note" xfId="125"/>
    <cellStyle name="Output" xfId="126"/>
    <cellStyle name="Percent" xfId="127"/>
    <cellStyle name="Style 1" xfId="128"/>
    <cellStyle name="Style 1 2" xfId="129"/>
    <cellStyle name="Title" xfId="130"/>
    <cellStyle name="Total" xfId="131"/>
    <cellStyle name="Warning Text" xfId="132"/>
  </cellStyles>
  <dxfs count="4">
    <dxf>
      <font>
        <color indexed="9"/>
      </font>
    </dxf>
    <dxf>
      <font>
        <color auto="1"/>
      </font>
    </dxf>
    <dxf>
      <font>
        <color auto="1"/>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8</xdr:col>
      <xdr:colOff>600075</xdr:colOff>
      <xdr:row>45</xdr:row>
      <xdr:rowOff>142875</xdr:rowOff>
    </xdr:to>
    <xdr:pic>
      <xdr:nvPicPr>
        <xdr:cNvPr id="1" name="Picture 2"/>
        <xdr:cNvPicPr preferRelativeResize="1">
          <a:picLocks noChangeAspect="1"/>
        </xdr:cNvPicPr>
      </xdr:nvPicPr>
      <xdr:blipFill>
        <a:blip r:embed="rId1"/>
        <a:stretch>
          <a:fillRect/>
        </a:stretch>
      </xdr:blipFill>
      <xdr:spPr>
        <a:xfrm>
          <a:off x="47625" y="0"/>
          <a:ext cx="5429250" cy="8715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Cams\BOQ%20cams%208%20and%209th%20floor%20Revised%2001%2020.3.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Detail"/>
      <sheetName val="Summary"/>
      <sheetName val="Interior"/>
      <sheetName val="Civil"/>
      <sheetName val="WS 8th flr"/>
      <sheetName val="WS 9th flr"/>
      <sheetName val="CHAIRS"/>
      <sheetName val="HVAC 8th Flr"/>
      <sheetName val="HVAC 9th Flr"/>
      <sheetName val="Summary ELE"/>
      <sheetName val="ELE BOQ "/>
      <sheetName val="Network"/>
      <sheetName val="Node Distribution"/>
      <sheetName val="IBMS Summary"/>
      <sheetName val="FAS"/>
      <sheetName val="CCTV"/>
      <sheetName val="PAS"/>
      <sheetName val="ACS"/>
      <sheetName val="FIRE"/>
      <sheetName val="Roden "/>
      <sheetName val="WLD"/>
      <sheetName val="Sprinkler"/>
      <sheetName val="9th M.Sheet"/>
      <sheetName val="8th M.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52"/>
  <sheetViews>
    <sheetView tabSelected="1" zoomScaleSheetLayoutView="100" zoomScalePageLayoutView="0" workbookViewId="0" topLeftCell="A10">
      <selection activeCell="F21" sqref="F21:G28"/>
    </sheetView>
  </sheetViews>
  <sheetFormatPr defaultColWidth="9.140625" defaultRowHeight="15"/>
  <cols>
    <col min="1" max="1" width="6.00390625" style="57" bestFit="1" customWidth="1"/>
    <col min="2" max="2" width="42.7109375" style="58" customWidth="1"/>
    <col min="3" max="3" width="11.00390625" style="58" customWidth="1"/>
    <col min="4" max="4" width="14.421875" style="59" customWidth="1"/>
    <col min="5" max="5" width="10.28125" style="60" bestFit="1" customWidth="1"/>
    <col min="6" max="6" width="18.8515625" style="61" customWidth="1"/>
    <col min="7" max="7" width="17.7109375" style="86" bestFit="1" customWidth="1"/>
    <col min="8" max="9" width="22.00390625" style="58" customWidth="1"/>
    <col min="10" max="10" width="22.7109375" style="58" customWidth="1"/>
    <col min="11" max="12" width="9.140625" style="58" bestFit="1" customWidth="1"/>
    <col min="13" max="13" width="14.00390625" style="58" customWidth="1"/>
    <col min="14" max="16384" width="9.140625" style="58" customWidth="1"/>
  </cols>
  <sheetData>
    <row r="1" spans="1:9" ht="12.75">
      <c r="A1" s="62"/>
      <c r="B1" s="62"/>
      <c r="C1" s="63"/>
      <c r="D1" s="62"/>
      <c r="E1" s="63"/>
      <c r="G1" s="131"/>
      <c r="H1" s="62"/>
      <c r="I1" s="65"/>
    </row>
    <row r="2" spans="1:9" ht="12.75">
      <c r="A2" s="62"/>
      <c r="B2" s="62"/>
      <c r="C2" s="63"/>
      <c r="D2" s="62"/>
      <c r="E2" s="63"/>
      <c r="G2" s="131"/>
      <c r="H2" s="62"/>
      <c r="I2" s="65"/>
    </row>
    <row r="3" spans="1:9" ht="12.75">
      <c r="A3" s="62"/>
      <c r="B3" s="62"/>
      <c r="C3" s="63"/>
      <c r="D3" s="62"/>
      <c r="E3" s="63"/>
      <c r="G3" s="131"/>
      <c r="H3" s="62"/>
      <c r="I3" s="65"/>
    </row>
    <row r="4" spans="1:9" ht="12.75">
      <c r="A4" s="62"/>
      <c r="B4" s="62"/>
      <c r="C4" s="63"/>
      <c r="D4" s="62"/>
      <c r="E4" s="63"/>
      <c r="G4" s="131"/>
      <c r="H4" s="62"/>
      <c r="I4" s="65"/>
    </row>
    <row r="5" spans="1:9" ht="12.75">
      <c r="A5" s="62"/>
      <c r="B5" s="62"/>
      <c r="C5" s="63"/>
      <c r="D5" s="62"/>
      <c r="E5" s="63"/>
      <c r="G5" s="131"/>
      <c r="H5" s="62"/>
      <c r="I5" s="65"/>
    </row>
    <row r="6" spans="1:9" ht="12.75">
      <c r="A6" s="62"/>
      <c r="B6" s="62"/>
      <c r="C6" s="63"/>
      <c r="D6" s="62"/>
      <c r="E6" s="63"/>
      <c r="G6" s="131"/>
      <c r="H6" s="62"/>
      <c r="I6" s="65"/>
    </row>
    <row r="7" spans="1:9" ht="21">
      <c r="A7" s="423" t="s">
        <v>481</v>
      </c>
      <c r="B7" s="424"/>
      <c r="C7" s="424"/>
      <c r="D7" s="424"/>
      <c r="E7" s="424"/>
      <c r="F7" s="424"/>
      <c r="G7" s="424"/>
      <c r="H7" s="62"/>
      <c r="I7" s="65"/>
    </row>
    <row r="8" spans="1:9" ht="12.75">
      <c r="A8" s="62"/>
      <c r="B8" s="62"/>
      <c r="C8" s="63"/>
      <c r="D8" s="62"/>
      <c r="E8" s="63"/>
      <c r="G8" s="131"/>
      <c r="H8" s="62"/>
      <c r="I8" s="65"/>
    </row>
    <row r="9" spans="1:9" ht="12.75">
      <c r="A9" s="62"/>
      <c r="B9" s="62"/>
      <c r="C9" s="63"/>
      <c r="D9" s="62"/>
      <c r="E9" s="63"/>
      <c r="G9" s="131"/>
      <c r="H9" s="62"/>
      <c r="I9" s="65"/>
    </row>
    <row r="10" spans="1:9" ht="15.75">
      <c r="A10" s="428" t="s">
        <v>417</v>
      </c>
      <c r="B10" s="428"/>
      <c r="C10" s="428"/>
      <c r="D10" s="428"/>
      <c r="E10" s="428"/>
      <c r="F10" s="428"/>
      <c r="G10" s="428"/>
      <c r="H10" s="62"/>
      <c r="I10" s="65"/>
    </row>
    <row r="11" spans="1:9" ht="15">
      <c r="A11" s="429" t="s">
        <v>437</v>
      </c>
      <c r="B11" s="429"/>
      <c r="C11" s="120"/>
      <c r="D11" s="121"/>
      <c r="E11" s="120"/>
      <c r="F11" s="122"/>
      <c r="G11" s="121"/>
      <c r="H11" s="62"/>
      <c r="I11" s="65"/>
    </row>
    <row r="12" spans="1:9" ht="12.75">
      <c r="A12" s="419"/>
      <c r="B12" s="419"/>
      <c r="C12" s="120"/>
      <c r="D12" s="121"/>
      <c r="E12" s="120"/>
      <c r="F12" s="122"/>
      <c r="G12" s="121"/>
      <c r="H12" s="62"/>
      <c r="I12" s="65"/>
    </row>
    <row r="13" spans="1:9" ht="12.75">
      <c r="A13" s="66"/>
      <c r="B13" s="66"/>
      <c r="C13" s="63"/>
      <c r="D13" s="62"/>
      <c r="E13" s="63"/>
      <c r="F13" s="64"/>
      <c r="G13" s="62"/>
      <c r="H13" s="62"/>
      <c r="I13" s="65"/>
    </row>
    <row r="14" spans="1:7" ht="18.75">
      <c r="A14" s="420" t="s">
        <v>168</v>
      </c>
      <c r="B14" s="420"/>
      <c r="C14" s="67"/>
      <c r="D14" s="67"/>
      <c r="E14" s="68"/>
      <c r="F14" s="69"/>
      <c r="G14" s="130" t="s">
        <v>472</v>
      </c>
    </row>
    <row r="15" spans="1:7" ht="15" customHeight="1">
      <c r="A15" s="418" t="s">
        <v>169</v>
      </c>
      <c r="B15" s="418"/>
      <c r="C15" s="418" t="s">
        <v>171</v>
      </c>
      <c r="D15" s="418"/>
      <c r="E15" s="178"/>
      <c r="F15" s="179" t="s">
        <v>175</v>
      </c>
      <c r="G15" s="180">
        <v>3800</v>
      </c>
    </row>
    <row r="16" spans="1:7" ht="17.25" customHeight="1">
      <c r="A16" s="418" t="s">
        <v>419</v>
      </c>
      <c r="B16" s="418"/>
      <c r="C16" s="418" t="s">
        <v>418</v>
      </c>
      <c r="D16" s="418"/>
      <c r="E16" s="178"/>
      <c r="F16" s="179" t="s">
        <v>0</v>
      </c>
      <c r="G16" s="180"/>
    </row>
    <row r="17" spans="1:7" ht="18.75" customHeight="1">
      <c r="A17" s="422" t="s">
        <v>180</v>
      </c>
      <c r="B17" s="422"/>
      <c r="C17" s="418"/>
      <c r="D17" s="418"/>
      <c r="E17" s="178"/>
      <c r="F17" s="181"/>
      <c r="G17" s="180"/>
    </row>
    <row r="18" spans="1:7" ht="18" customHeight="1">
      <c r="A18" s="70"/>
      <c r="B18" s="70"/>
      <c r="C18" s="71"/>
      <c r="D18" s="71"/>
      <c r="E18" s="72"/>
      <c r="F18" s="73"/>
      <c r="G18" s="132"/>
    </row>
    <row r="19" spans="1:7" ht="18.75" customHeight="1">
      <c r="A19" s="425" t="s">
        <v>182</v>
      </c>
      <c r="B19" s="425"/>
      <c r="C19" s="71"/>
      <c r="D19" s="71"/>
      <c r="E19" s="72"/>
      <c r="F19" s="73"/>
      <c r="G19" s="132"/>
    </row>
    <row r="20" spans="1:7" ht="18" customHeight="1">
      <c r="A20" s="188" t="s">
        <v>347</v>
      </c>
      <c r="B20" s="426" t="s">
        <v>1</v>
      </c>
      <c r="C20" s="426"/>
      <c r="D20" s="427"/>
      <c r="E20" s="135"/>
      <c r="F20" s="136" t="s">
        <v>172</v>
      </c>
      <c r="G20" s="137" t="s">
        <v>348</v>
      </c>
    </row>
    <row r="21" spans="1:10" ht="12.75">
      <c r="A21" s="404">
        <v>1</v>
      </c>
      <c r="B21" s="403" t="s">
        <v>520</v>
      </c>
      <c r="C21" s="369"/>
      <c r="D21" s="370"/>
      <c r="E21" s="100"/>
      <c r="F21" s="226"/>
      <c r="G21" s="225"/>
      <c r="J21" s="75"/>
    </row>
    <row r="22" spans="1:7" ht="12.75">
      <c r="A22" s="404">
        <v>2</v>
      </c>
      <c r="B22" s="417" t="s">
        <v>524</v>
      </c>
      <c r="C22" s="369"/>
      <c r="D22" s="370"/>
      <c r="E22" s="76"/>
      <c r="F22" s="226"/>
      <c r="G22" s="225"/>
    </row>
    <row r="23" spans="1:9" ht="12.75">
      <c r="A23" s="405">
        <v>3</v>
      </c>
      <c r="B23" s="403" t="s">
        <v>521</v>
      </c>
      <c r="C23" s="369"/>
      <c r="D23" s="370"/>
      <c r="E23" s="74"/>
      <c r="F23" s="226"/>
      <c r="G23" s="225"/>
      <c r="H23" s="133"/>
      <c r="I23" s="75"/>
    </row>
    <row r="24" spans="1:9" ht="12.75" customHeight="1">
      <c r="A24" s="405">
        <v>4</v>
      </c>
      <c r="B24" s="403" t="s">
        <v>522</v>
      </c>
      <c r="C24" s="369"/>
      <c r="D24" s="370"/>
      <c r="E24" s="74"/>
      <c r="F24" s="226"/>
      <c r="G24" s="225"/>
      <c r="H24" s="75"/>
      <c r="I24" s="75"/>
    </row>
    <row r="25" spans="1:9" ht="12.75">
      <c r="A25" s="405">
        <v>5</v>
      </c>
      <c r="B25" s="403" t="s">
        <v>445</v>
      </c>
      <c r="C25" s="369"/>
      <c r="D25" s="370"/>
      <c r="E25" s="74"/>
      <c r="F25" s="226"/>
      <c r="G25" s="225"/>
      <c r="H25" s="75"/>
      <c r="I25" s="75"/>
    </row>
    <row r="26" spans="1:9" ht="12.75">
      <c r="A26" s="405">
        <v>6</v>
      </c>
      <c r="B26" s="403" t="s">
        <v>470</v>
      </c>
      <c r="C26" s="369"/>
      <c r="D26" s="370"/>
      <c r="E26" s="74"/>
      <c r="F26" s="226"/>
      <c r="G26" s="225"/>
      <c r="H26" s="231"/>
      <c r="I26" s="75"/>
    </row>
    <row r="27" spans="1:9" ht="12.75">
      <c r="A27" s="134"/>
      <c r="B27" s="274"/>
      <c r="C27" s="273"/>
      <c r="D27" s="273"/>
      <c r="E27" s="74"/>
      <c r="F27" s="226"/>
      <c r="G27" s="225"/>
      <c r="H27" s="342"/>
      <c r="I27" s="75"/>
    </row>
    <row r="28" spans="1:7" ht="12.75">
      <c r="A28" s="182"/>
      <c r="B28" s="421" t="s">
        <v>170</v>
      </c>
      <c r="C28" s="421"/>
      <c r="D28" s="421"/>
      <c r="E28" s="183"/>
      <c r="F28" s="229"/>
      <c r="G28" s="206"/>
    </row>
    <row r="29" spans="1:9" ht="12.75">
      <c r="A29" s="77"/>
      <c r="B29" s="78"/>
      <c r="C29" s="79"/>
      <c r="D29" s="79"/>
      <c r="E29" s="80"/>
      <c r="F29" s="81"/>
      <c r="G29" s="82"/>
      <c r="I29" s="75"/>
    </row>
    <row r="30" spans="1:7" ht="12.75">
      <c r="A30" s="77"/>
      <c r="B30" s="83"/>
      <c r="C30" s="79"/>
      <c r="D30" s="79"/>
      <c r="E30" s="80"/>
      <c r="F30" s="81"/>
      <c r="G30" s="82"/>
    </row>
    <row r="31" spans="1:6" ht="12.75">
      <c r="A31" s="77"/>
      <c r="B31" s="83"/>
      <c r="C31" s="84"/>
      <c r="D31" s="84"/>
      <c r="E31" s="77"/>
      <c r="F31" s="85"/>
    </row>
    <row r="32" spans="1:6" ht="12.75">
      <c r="A32" s="77"/>
      <c r="B32" s="84"/>
      <c r="C32" s="84"/>
      <c r="D32" s="84"/>
      <c r="E32" s="77"/>
      <c r="F32" s="85"/>
    </row>
    <row r="33" spans="1:14" s="87" customFormat="1" ht="12.75">
      <c r="A33" s="77"/>
      <c r="B33" s="84"/>
      <c r="C33" s="84"/>
      <c r="D33" s="84"/>
      <c r="E33" s="77"/>
      <c r="F33" s="85"/>
      <c r="G33" s="86"/>
      <c r="H33" s="58"/>
      <c r="I33" s="58"/>
      <c r="J33" s="58"/>
      <c r="K33" s="58"/>
      <c r="L33" s="58"/>
      <c r="M33" s="58"/>
      <c r="N33" s="58"/>
    </row>
    <row r="34" spans="1:14" s="87" customFormat="1" ht="12.75">
      <c r="A34" s="77"/>
      <c r="B34" s="84"/>
      <c r="C34" s="84"/>
      <c r="D34" s="84"/>
      <c r="E34" s="77"/>
      <c r="F34" s="85"/>
      <c r="G34" s="86"/>
      <c r="H34" s="58"/>
      <c r="I34" s="58"/>
      <c r="J34" s="58"/>
      <c r="K34" s="58"/>
      <c r="L34" s="58"/>
      <c r="M34" s="58"/>
      <c r="N34" s="58"/>
    </row>
    <row r="35" spans="1:14" s="87" customFormat="1" ht="12.75">
      <c r="A35" s="77"/>
      <c r="B35" s="101"/>
      <c r="C35" s="84"/>
      <c r="D35" s="84"/>
      <c r="E35" s="77"/>
      <c r="F35" s="85"/>
      <c r="G35" s="86"/>
      <c r="H35" s="58"/>
      <c r="I35" s="58"/>
      <c r="J35" s="58"/>
      <c r="K35" s="58"/>
      <c r="L35" s="58"/>
      <c r="M35" s="58"/>
      <c r="N35" s="58"/>
    </row>
    <row r="36" spans="1:14" s="87" customFormat="1" ht="12.75">
      <c r="A36" s="77"/>
      <c r="B36" s="88"/>
      <c r="C36" s="84"/>
      <c r="D36" s="84"/>
      <c r="E36" s="77"/>
      <c r="F36" s="85"/>
      <c r="G36" s="86"/>
      <c r="H36" s="58"/>
      <c r="I36" s="58"/>
      <c r="J36" s="58"/>
      <c r="K36" s="58"/>
      <c r="L36" s="58"/>
      <c r="M36" s="58"/>
      <c r="N36" s="58"/>
    </row>
    <row r="37" spans="1:14" s="87" customFormat="1" ht="12.75">
      <c r="A37" s="77"/>
      <c r="B37" s="88"/>
      <c r="C37" s="84"/>
      <c r="D37" s="84"/>
      <c r="E37" s="77"/>
      <c r="F37" s="85"/>
      <c r="G37" s="86"/>
      <c r="H37" s="58"/>
      <c r="I37" s="58"/>
      <c r="J37" s="58"/>
      <c r="K37" s="58"/>
      <c r="L37" s="58"/>
      <c r="M37" s="58"/>
      <c r="N37" s="58"/>
    </row>
    <row r="38" spans="1:14" s="87" customFormat="1" ht="12.75">
      <c r="A38" s="89"/>
      <c r="B38" s="90"/>
      <c r="C38" s="91"/>
      <c r="D38" s="91"/>
      <c r="E38" s="89"/>
      <c r="F38" s="92"/>
      <c r="G38" s="93"/>
      <c r="H38" s="58"/>
      <c r="I38" s="58"/>
      <c r="J38" s="58"/>
      <c r="K38" s="58"/>
      <c r="L38" s="58"/>
      <c r="M38" s="58"/>
      <c r="N38" s="58"/>
    </row>
    <row r="39" spans="1:14" s="87" customFormat="1" ht="12.75">
      <c r="A39" s="77"/>
      <c r="B39" s="88"/>
      <c r="C39" s="84"/>
      <c r="D39" s="84"/>
      <c r="E39" s="77"/>
      <c r="F39" s="94"/>
      <c r="G39" s="82"/>
      <c r="H39" s="58"/>
      <c r="I39" s="58"/>
      <c r="J39" s="58"/>
      <c r="K39" s="58"/>
      <c r="L39" s="58"/>
      <c r="M39" s="58"/>
      <c r="N39" s="58"/>
    </row>
    <row r="40" spans="1:14" s="87" customFormat="1" ht="12.75">
      <c r="A40" s="77"/>
      <c r="B40" s="88" t="s">
        <v>523</v>
      </c>
      <c r="C40" s="84"/>
      <c r="D40" s="84"/>
      <c r="E40" s="77"/>
      <c r="F40" s="94"/>
      <c r="G40" s="82"/>
      <c r="H40" s="58"/>
      <c r="I40" s="58"/>
      <c r="J40" s="58"/>
      <c r="K40" s="58"/>
      <c r="L40" s="58"/>
      <c r="M40" s="58"/>
      <c r="N40" s="58"/>
    </row>
    <row r="41" spans="1:14" s="87" customFormat="1" ht="12.75">
      <c r="A41" s="77"/>
      <c r="B41" s="88"/>
      <c r="C41" s="84"/>
      <c r="D41" s="84"/>
      <c r="E41" s="77"/>
      <c r="F41" s="94"/>
      <c r="G41" s="82"/>
      <c r="H41" s="58"/>
      <c r="I41" s="58"/>
      <c r="J41" s="58"/>
      <c r="K41" s="58"/>
      <c r="L41" s="58"/>
      <c r="M41" s="58"/>
      <c r="N41" s="58"/>
    </row>
    <row r="42" spans="1:14" s="87" customFormat="1" ht="12.75">
      <c r="A42" s="95"/>
      <c r="B42" s="96"/>
      <c r="C42" s="95"/>
      <c r="D42" s="95"/>
      <c r="E42" s="95"/>
      <c r="F42" s="97"/>
      <c r="G42" s="86"/>
      <c r="H42" s="58"/>
      <c r="I42" s="58"/>
      <c r="J42" s="58"/>
      <c r="K42" s="58"/>
      <c r="L42" s="58"/>
      <c r="M42" s="58"/>
      <c r="N42" s="58"/>
    </row>
    <row r="43" spans="1:14" s="87" customFormat="1" ht="12.75">
      <c r="A43" s="95"/>
      <c r="B43" s="98"/>
      <c r="C43" s="95"/>
      <c r="D43" s="95"/>
      <c r="E43" s="95"/>
      <c r="F43" s="97"/>
      <c r="G43" s="86"/>
      <c r="H43" s="58"/>
      <c r="I43" s="58"/>
      <c r="J43" s="58"/>
      <c r="K43" s="58"/>
      <c r="L43" s="58"/>
      <c r="M43" s="58"/>
      <c r="N43" s="58"/>
    </row>
    <row r="44" spans="1:14" s="87" customFormat="1" ht="12.75">
      <c r="A44" s="95"/>
      <c r="B44" s="98"/>
      <c r="C44" s="95"/>
      <c r="D44" s="95"/>
      <c r="E44" s="95"/>
      <c r="F44" s="97"/>
      <c r="G44" s="86"/>
      <c r="H44" s="58"/>
      <c r="I44" s="58"/>
      <c r="J44" s="58"/>
      <c r="K44" s="58"/>
      <c r="L44" s="58"/>
      <c r="M44" s="58"/>
      <c r="N44" s="58"/>
    </row>
    <row r="45" spans="1:14" s="87" customFormat="1" ht="12.75">
      <c r="A45" s="95"/>
      <c r="B45" s="98"/>
      <c r="C45" s="95"/>
      <c r="D45" s="95"/>
      <c r="E45" s="95"/>
      <c r="F45" s="97"/>
      <c r="G45" s="86"/>
      <c r="H45" s="58"/>
      <c r="I45" s="58"/>
      <c r="J45" s="58"/>
      <c r="K45" s="58"/>
      <c r="L45" s="58"/>
      <c r="M45" s="58"/>
      <c r="N45" s="58"/>
    </row>
    <row r="46" spans="1:14" s="87" customFormat="1" ht="12.75">
      <c r="A46" s="95"/>
      <c r="B46" s="98"/>
      <c r="C46" s="95"/>
      <c r="D46" s="95"/>
      <c r="E46" s="95"/>
      <c r="F46" s="97"/>
      <c r="G46" s="86"/>
      <c r="H46" s="58"/>
      <c r="I46" s="58"/>
      <c r="J46" s="58"/>
      <c r="K46" s="58"/>
      <c r="L46" s="58"/>
      <c r="M46" s="58"/>
      <c r="N46" s="58"/>
    </row>
    <row r="47" spans="1:14" s="87" customFormat="1" ht="12.75">
      <c r="A47" s="95"/>
      <c r="B47" s="98"/>
      <c r="C47" s="95"/>
      <c r="D47" s="95"/>
      <c r="E47" s="95"/>
      <c r="F47" s="97"/>
      <c r="G47" s="86"/>
      <c r="H47" s="58"/>
      <c r="I47" s="58"/>
      <c r="J47" s="58"/>
      <c r="K47" s="58"/>
      <c r="L47" s="58"/>
      <c r="M47" s="58"/>
      <c r="N47" s="58"/>
    </row>
    <row r="48" spans="1:14" s="87" customFormat="1" ht="12.75">
      <c r="A48" s="95"/>
      <c r="B48" s="98"/>
      <c r="C48" s="95"/>
      <c r="D48" s="95"/>
      <c r="E48" s="95"/>
      <c r="F48" s="97"/>
      <c r="G48" s="86"/>
      <c r="H48" s="58"/>
      <c r="I48" s="58"/>
      <c r="J48" s="58"/>
      <c r="K48" s="58"/>
      <c r="L48" s="58"/>
      <c r="M48" s="58"/>
      <c r="N48" s="58"/>
    </row>
    <row r="49" spans="1:14" s="87" customFormat="1" ht="12.75">
      <c r="A49" s="95"/>
      <c r="B49" s="98"/>
      <c r="C49" s="95"/>
      <c r="D49" s="95"/>
      <c r="E49" s="95"/>
      <c r="F49" s="97"/>
      <c r="G49" s="86"/>
      <c r="H49" s="58"/>
      <c r="I49" s="58"/>
      <c r="J49" s="58"/>
      <c r="K49" s="58"/>
      <c r="L49" s="58"/>
      <c r="M49" s="58"/>
      <c r="N49" s="58"/>
    </row>
    <row r="50" spans="1:14" s="87" customFormat="1" ht="12.75">
      <c r="A50" s="99"/>
      <c r="B50" s="88"/>
      <c r="C50" s="84"/>
      <c r="D50" s="84"/>
      <c r="E50" s="77"/>
      <c r="F50" s="85"/>
      <c r="G50" s="86"/>
      <c r="H50" s="58"/>
      <c r="I50" s="58"/>
      <c r="J50" s="58"/>
      <c r="K50" s="58"/>
      <c r="L50" s="58"/>
      <c r="M50" s="58"/>
      <c r="N50" s="58"/>
    </row>
    <row r="51" spans="1:14" s="87" customFormat="1" ht="12.75">
      <c r="A51" s="77"/>
      <c r="B51" s="84"/>
      <c r="C51" s="84"/>
      <c r="D51" s="84"/>
      <c r="E51" s="77"/>
      <c r="F51" s="85"/>
      <c r="G51" s="86"/>
      <c r="H51" s="58"/>
      <c r="I51" s="58"/>
      <c r="J51" s="58"/>
      <c r="K51" s="58"/>
      <c r="L51" s="58"/>
      <c r="M51" s="58"/>
      <c r="N51" s="58"/>
    </row>
    <row r="52" spans="1:14" s="87" customFormat="1" ht="12.75">
      <c r="A52" s="77"/>
      <c r="B52" s="84"/>
      <c r="C52" s="84"/>
      <c r="D52" s="84"/>
      <c r="E52" s="77"/>
      <c r="F52" s="94"/>
      <c r="G52" s="86"/>
      <c r="H52" s="58"/>
      <c r="I52" s="58"/>
      <c r="J52" s="58"/>
      <c r="K52" s="58"/>
      <c r="L52" s="58"/>
      <c r="M52" s="58"/>
      <c r="N52" s="58"/>
    </row>
  </sheetData>
  <sheetProtection/>
  <mergeCells count="14">
    <mergeCell ref="A7:G7"/>
    <mergeCell ref="A19:B19"/>
    <mergeCell ref="B20:D20"/>
    <mergeCell ref="A10:G10"/>
    <mergeCell ref="A11:B11"/>
    <mergeCell ref="C17:D17"/>
    <mergeCell ref="A12:B12"/>
    <mergeCell ref="A14:B14"/>
    <mergeCell ref="A15:B15"/>
    <mergeCell ref="B28:D28"/>
    <mergeCell ref="C15:D15"/>
    <mergeCell ref="A16:B16"/>
    <mergeCell ref="C16:D16"/>
    <mergeCell ref="A17:B17"/>
  </mergeCells>
  <printOptions horizontalCentered="1"/>
  <pageMargins left="0.1968503937007874" right="0.1968503937007874" top="0.5118110236220472" bottom="0.7480314960629921" header="0.31496062992125984" footer="0.31496062992125984"/>
  <pageSetup fitToHeight="1" fitToWidth="1" horizontalDpi="600" verticalDpi="600" orientation="landscape" paperSize="9" r:id="rId1"/>
  <headerFooter alignWithMargins="0">
    <oddFooter>&amp;L&amp;10Apparel, Made-Ups &amp; Home Furnishing Sector Skill Council
Indian Buildings Congress, 
1st Floor, Sector-6,
R K Puram, Kama Koti Marg,
New Delhi-110 022.
Website: www.sscamh.com&amp;R&amp;10Head Office : Delhi  .</oddFooter>
  </headerFooter>
  <rowBreaks count="2" manualBreakCount="2">
    <brk id="21" max="6" man="1"/>
    <brk id="28" max="6" man="1"/>
  </rowBreaks>
  <colBreaks count="2" manualBreakCount="2">
    <brk id="5" max="35" man="1"/>
    <brk id="6" max="35"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28">
      <selection activeCell="B40" sqref="B40"/>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727"/>
  <sheetViews>
    <sheetView zoomScalePageLayoutView="0" workbookViewId="0" topLeftCell="A1">
      <selection activeCell="E10" sqref="E10:F66"/>
    </sheetView>
  </sheetViews>
  <sheetFormatPr defaultColWidth="9.140625" defaultRowHeight="15"/>
  <cols>
    <col min="1" max="1" width="6.140625" style="349" bestFit="1" customWidth="1"/>
    <col min="2" max="2" width="96.7109375" style="176" customWidth="1"/>
    <col min="3" max="3" width="5.421875" style="230" customWidth="1"/>
    <col min="4" max="4" width="11.00390625" style="375" bestFit="1" customWidth="1"/>
    <col min="5" max="5" width="14.28125" style="381" customWidth="1"/>
    <col min="6" max="6" width="18.57421875" style="140" customWidth="1"/>
    <col min="7" max="7" width="14.00390625" style="138" customWidth="1"/>
    <col min="8" max="8" width="9.140625" style="138" bestFit="1" customWidth="1"/>
    <col min="9" max="16384" width="9.140625" style="138" customWidth="1"/>
  </cols>
  <sheetData>
    <row r="1" spans="1:6" ht="15">
      <c r="A1" s="436"/>
      <c r="B1" s="436"/>
      <c r="C1" s="436"/>
      <c r="D1" s="436"/>
      <c r="F1" s="139"/>
    </row>
    <row r="2" spans="1:6" ht="18" customHeight="1">
      <c r="A2" s="432" t="s">
        <v>416</v>
      </c>
      <c r="B2" s="433"/>
      <c r="C2" s="433"/>
      <c r="D2" s="433"/>
      <c r="E2" s="433"/>
      <c r="F2" s="433"/>
    </row>
    <row r="3" spans="1:5" ht="15">
      <c r="A3" s="437"/>
      <c r="B3" s="437"/>
      <c r="C3" s="437"/>
      <c r="D3" s="437"/>
      <c r="E3" s="382"/>
    </row>
    <row r="4" spans="1:6" ht="15">
      <c r="A4" s="437"/>
      <c r="B4" s="437"/>
      <c r="C4" s="437"/>
      <c r="D4" s="437"/>
      <c r="E4" s="382"/>
      <c r="F4" s="379" t="s">
        <v>472</v>
      </c>
    </row>
    <row r="5" spans="1:6" ht="15.75" thickBot="1">
      <c r="A5" s="442" t="s">
        <v>2</v>
      </c>
      <c r="B5" s="442"/>
      <c r="C5" s="442"/>
      <c r="D5" s="442"/>
      <c r="E5" s="442"/>
      <c r="F5" s="442"/>
    </row>
    <row r="6" spans="1:6" ht="15" customHeight="1">
      <c r="A6" s="438" t="s">
        <v>42</v>
      </c>
      <c r="B6" s="440" t="s">
        <v>1</v>
      </c>
      <c r="C6" s="434"/>
      <c r="D6" s="443" t="s">
        <v>35</v>
      </c>
      <c r="E6" s="430" t="s">
        <v>4</v>
      </c>
      <c r="F6" s="430" t="s">
        <v>5</v>
      </c>
    </row>
    <row r="7" spans="1:6" ht="15">
      <c r="A7" s="439"/>
      <c r="B7" s="441"/>
      <c r="C7" s="435"/>
      <c r="D7" s="444"/>
      <c r="E7" s="431"/>
      <c r="F7" s="431"/>
    </row>
    <row r="8" spans="1:6" ht="15">
      <c r="A8" s="346"/>
      <c r="B8" s="141"/>
      <c r="C8" s="142"/>
      <c r="D8" s="371"/>
      <c r="E8" s="376"/>
      <c r="F8" s="143"/>
    </row>
    <row r="9" spans="1:6" ht="15">
      <c r="A9" s="344" t="s">
        <v>164</v>
      </c>
      <c r="B9" s="146" t="s">
        <v>499</v>
      </c>
      <c r="C9" s="147"/>
      <c r="D9" s="372"/>
      <c r="E9" s="377"/>
      <c r="F9" s="144"/>
    </row>
    <row r="10" spans="1:6" ht="25.5">
      <c r="A10" s="117">
        <v>1</v>
      </c>
      <c r="B10" s="118" t="s">
        <v>342</v>
      </c>
      <c r="C10" s="359" t="s">
        <v>165</v>
      </c>
      <c r="D10" s="359">
        <v>1</v>
      </c>
      <c r="E10" s="416"/>
      <c r="F10" s="380"/>
    </row>
    <row r="11" spans="1:6" ht="27" customHeight="1">
      <c r="A11" s="117">
        <v>2</v>
      </c>
      <c r="B11" s="118" t="s">
        <v>436</v>
      </c>
      <c r="C11" s="359" t="s">
        <v>426</v>
      </c>
      <c r="D11" s="360" t="s">
        <v>432</v>
      </c>
      <c r="E11" s="416"/>
      <c r="F11" s="380"/>
    </row>
    <row r="12" spans="1:6" ht="15">
      <c r="A12" s="145"/>
      <c r="B12" s="119"/>
      <c r="C12" s="406"/>
      <c r="D12" s="358"/>
      <c r="E12" s="416"/>
      <c r="F12" s="380"/>
    </row>
    <row r="13" spans="1:6" ht="15">
      <c r="A13" s="145" t="s">
        <v>36</v>
      </c>
      <c r="B13" s="149" t="s">
        <v>500</v>
      </c>
      <c r="C13" s="407"/>
      <c r="D13" s="358"/>
      <c r="E13" s="416"/>
      <c r="F13" s="380"/>
    </row>
    <row r="14" spans="1:6" ht="15">
      <c r="A14" s="145">
        <v>1</v>
      </c>
      <c r="B14" s="148" t="s">
        <v>328</v>
      </c>
      <c r="C14" s="406"/>
      <c r="D14" s="358"/>
      <c r="E14" s="416"/>
      <c r="F14" s="380"/>
    </row>
    <row r="15" spans="1:6" ht="114.75" customHeight="1">
      <c r="A15" s="145"/>
      <c r="B15" s="119" t="s">
        <v>491</v>
      </c>
      <c r="C15" s="406" t="s">
        <v>426</v>
      </c>
      <c r="D15" s="358">
        <v>1325</v>
      </c>
      <c r="E15" s="416"/>
      <c r="F15" s="380"/>
    </row>
    <row r="16" spans="1:6" ht="15">
      <c r="A16" s="145" t="s">
        <v>224</v>
      </c>
      <c r="B16" s="119" t="s">
        <v>331</v>
      </c>
      <c r="C16" s="406" t="s">
        <v>426</v>
      </c>
      <c r="D16" s="358">
        <v>400</v>
      </c>
      <c r="E16" s="416"/>
      <c r="F16" s="380"/>
    </row>
    <row r="17" spans="1:6" ht="15">
      <c r="A17" s="145" t="s">
        <v>225</v>
      </c>
      <c r="B17" s="119" t="s">
        <v>492</v>
      </c>
      <c r="C17" s="406" t="s">
        <v>426</v>
      </c>
      <c r="D17" s="358" t="s">
        <v>432</v>
      </c>
      <c r="E17" s="416"/>
      <c r="F17" s="380"/>
    </row>
    <row r="18" spans="1:6" ht="105">
      <c r="A18" s="145" t="s">
        <v>225</v>
      </c>
      <c r="B18" s="25" t="s">
        <v>349</v>
      </c>
      <c r="C18" s="406" t="s">
        <v>426</v>
      </c>
      <c r="D18" s="358">
        <v>275</v>
      </c>
      <c r="E18" s="416"/>
      <c r="F18" s="380"/>
    </row>
    <row r="19" spans="1:6" ht="15">
      <c r="A19" s="344" t="s">
        <v>6</v>
      </c>
      <c r="B19" s="151" t="s">
        <v>7</v>
      </c>
      <c r="C19" s="408"/>
      <c r="D19" s="358"/>
      <c r="E19" s="416"/>
      <c r="F19" s="380"/>
    </row>
    <row r="20" spans="1:6" ht="15">
      <c r="A20" s="145">
        <v>10</v>
      </c>
      <c r="B20" s="150" t="s">
        <v>8</v>
      </c>
      <c r="C20" s="407"/>
      <c r="D20" s="358"/>
      <c r="E20" s="416"/>
      <c r="F20" s="380"/>
    </row>
    <row r="21" spans="1:6" s="153" customFormat="1" ht="15">
      <c r="A21" s="145">
        <v>1</v>
      </c>
      <c r="B21" s="152" t="s">
        <v>161</v>
      </c>
      <c r="C21" s="406"/>
      <c r="D21" s="358"/>
      <c r="E21" s="416"/>
      <c r="F21" s="380"/>
    </row>
    <row r="22" spans="1:6" ht="36" customHeight="1">
      <c r="A22" s="145"/>
      <c r="B22" s="119" t="s">
        <v>181</v>
      </c>
      <c r="C22" s="406" t="s">
        <v>431</v>
      </c>
      <c r="D22" s="358" t="s">
        <v>432</v>
      </c>
      <c r="E22" s="416"/>
      <c r="F22" s="380"/>
    </row>
    <row r="23" spans="1:6" ht="15">
      <c r="A23" s="145">
        <v>2</v>
      </c>
      <c r="B23" s="150" t="s">
        <v>9</v>
      </c>
      <c r="C23" s="406"/>
      <c r="D23" s="358"/>
      <c r="E23" s="416"/>
      <c r="F23" s="380"/>
    </row>
    <row r="24" spans="1:6" ht="30">
      <c r="A24" s="145"/>
      <c r="B24" s="119" t="s">
        <v>332</v>
      </c>
      <c r="C24" s="406" t="s">
        <v>426</v>
      </c>
      <c r="D24" s="358">
        <v>80</v>
      </c>
      <c r="E24" s="416"/>
      <c r="F24" s="380"/>
    </row>
    <row r="25" spans="1:6" ht="15">
      <c r="A25" s="145"/>
      <c r="B25" s="154"/>
      <c r="C25" s="406"/>
      <c r="D25" s="358"/>
      <c r="E25" s="416"/>
      <c r="F25" s="380"/>
    </row>
    <row r="26" spans="1:6" ht="15">
      <c r="A26" s="145" t="s">
        <v>10</v>
      </c>
      <c r="B26" s="151" t="s">
        <v>11</v>
      </c>
      <c r="C26" s="407"/>
      <c r="D26" s="358"/>
      <c r="E26" s="416"/>
      <c r="F26" s="380"/>
    </row>
    <row r="27" spans="1:6" ht="15">
      <c r="A27" s="145"/>
      <c r="B27" s="150" t="s">
        <v>12</v>
      </c>
      <c r="C27" s="407"/>
      <c r="D27" s="358"/>
      <c r="E27" s="416"/>
      <c r="F27" s="380"/>
    </row>
    <row r="28" spans="1:6" ht="81" customHeight="1">
      <c r="A28" s="145">
        <v>1</v>
      </c>
      <c r="B28" s="119" t="s">
        <v>336</v>
      </c>
      <c r="C28" s="406" t="s">
        <v>426</v>
      </c>
      <c r="D28" s="358">
        <v>36</v>
      </c>
      <c r="E28" s="416"/>
      <c r="F28" s="380"/>
    </row>
    <row r="29" spans="1:6" ht="15">
      <c r="A29" s="145">
        <v>2</v>
      </c>
      <c r="B29" s="155" t="s">
        <v>493</v>
      </c>
      <c r="C29" s="407"/>
      <c r="D29" s="358"/>
      <c r="E29" s="416"/>
      <c r="F29" s="380"/>
    </row>
    <row r="30" spans="1:6" ht="15">
      <c r="A30" s="145" t="s">
        <v>224</v>
      </c>
      <c r="B30" s="156" t="s">
        <v>494</v>
      </c>
      <c r="C30" s="409" t="s">
        <v>13</v>
      </c>
      <c r="D30" s="358">
        <v>16</v>
      </c>
      <c r="E30" s="416"/>
      <c r="F30" s="380"/>
    </row>
    <row r="31" spans="1:6" ht="15">
      <c r="A31" s="145" t="s">
        <v>225</v>
      </c>
      <c r="B31" s="156" t="s">
        <v>495</v>
      </c>
      <c r="C31" s="409" t="s">
        <v>13</v>
      </c>
      <c r="D31" s="358" t="s">
        <v>435</v>
      </c>
      <c r="E31" s="416"/>
      <c r="F31" s="380"/>
    </row>
    <row r="32" spans="1:6" ht="15">
      <c r="A32" s="344"/>
      <c r="B32" s="157"/>
      <c r="C32" s="408"/>
      <c r="D32" s="358"/>
      <c r="E32" s="416"/>
      <c r="F32" s="380"/>
    </row>
    <row r="33" spans="1:6" ht="15">
      <c r="A33" s="145" t="s">
        <v>14</v>
      </c>
      <c r="B33" s="158" t="s">
        <v>15</v>
      </c>
      <c r="C33" s="407"/>
      <c r="D33" s="358"/>
      <c r="E33" s="416"/>
      <c r="F33" s="380"/>
    </row>
    <row r="34" spans="1:6" ht="15">
      <c r="A34" s="145">
        <v>1</v>
      </c>
      <c r="B34" s="159" t="s">
        <v>166</v>
      </c>
      <c r="C34" s="407"/>
      <c r="D34" s="358"/>
      <c r="E34" s="416"/>
      <c r="F34" s="380"/>
    </row>
    <row r="35" spans="1:6" ht="60">
      <c r="A35" s="145"/>
      <c r="B35" s="172" t="s">
        <v>350</v>
      </c>
      <c r="C35" s="407" t="s">
        <v>13</v>
      </c>
      <c r="D35" s="358">
        <v>1</v>
      </c>
      <c r="E35" s="416"/>
      <c r="F35" s="380"/>
    </row>
    <row r="36" spans="1:6" ht="15" customHeight="1">
      <c r="A36" s="145" t="s">
        <v>16</v>
      </c>
      <c r="B36" s="160" t="s">
        <v>17</v>
      </c>
      <c r="C36" s="407"/>
      <c r="D36" s="358"/>
      <c r="E36" s="416"/>
      <c r="F36" s="380"/>
    </row>
    <row r="37" spans="1:6" ht="15">
      <c r="A37" s="145"/>
      <c r="B37" s="161" t="s">
        <v>176</v>
      </c>
      <c r="C37" s="407"/>
      <c r="D37" s="358"/>
      <c r="E37" s="416"/>
      <c r="F37" s="380"/>
    </row>
    <row r="38" spans="1:6" ht="75">
      <c r="A38" s="145">
        <v>1</v>
      </c>
      <c r="B38" s="119" t="s">
        <v>414</v>
      </c>
      <c r="C38" s="406" t="s">
        <v>426</v>
      </c>
      <c r="D38" s="358">
        <v>90</v>
      </c>
      <c r="E38" s="416"/>
      <c r="F38" s="380"/>
    </row>
    <row r="39" spans="1:6" ht="15">
      <c r="A39" s="145" t="s">
        <v>18</v>
      </c>
      <c r="B39" s="151" t="s">
        <v>19</v>
      </c>
      <c r="C39" s="410"/>
      <c r="D39" s="361"/>
      <c r="E39" s="416"/>
      <c r="F39" s="380"/>
    </row>
    <row r="40" spans="1:6" ht="15">
      <c r="A40" s="344">
        <v>1</v>
      </c>
      <c r="B40" s="162" t="s">
        <v>20</v>
      </c>
      <c r="C40" s="408"/>
      <c r="D40" s="358"/>
      <c r="E40" s="416"/>
      <c r="F40" s="380"/>
    </row>
    <row r="41" spans="1:6" ht="29.25" customHeight="1">
      <c r="A41" s="344"/>
      <c r="B41" s="119" t="s">
        <v>337</v>
      </c>
      <c r="C41" s="406" t="s">
        <v>426</v>
      </c>
      <c r="D41" s="358">
        <v>1250</v>
      </c>
      <c r="E41" s="416"/>
      <c r="F41" s="380"/>
    </row>
    <row r="42" spans="1:6" ht="15">
      <c r="A42" s="344">
        <v>2</v>
      </c>
      <c r="B42" s="163" t="s">
        <v>21</v>
      </c>
      <c r="C42" s="406"/>
      <c r="D42" s="358"/>
      <c r="E42" s="416"/>
      <c r="F42" s="380"/>
    </row>
    <row r="43" spans="1:6" ht="105" customHeight="1">
      <c r="A43" s="344"/>
      <c r="B43" s="119" t="s">
        <v>338</v>
      </c>
      <c r="C43" s="406" t="s">
        <v>426</v>
      </c>
      <c r="D43" s="358">
        <v>2000</v>
      </c>
      <c r="E43" s="416"/>
      <c r="F43" s="380"/>
    </row>
    <row r="44" spans="1:6" ht="15">
      <c r="A44" s="145" t="s">
        <v>22</v>
      </c>
      <c r="B44" s="151" t="s">
        <v>496</v>
      </c>
      <c r="C44" s="411"/>
      <c r="D44" s="362"/>
      <c r="E44" s="416"/>
      <c r="F44" s="380"/>
    </row>
    <row r="45" spans="1:6" ht="15">
      <c r="A45" s="344" t="s">
        <v>22</v>
      </c>
      <c r="B45" s="161" t="s">
        <v>162</v>
      </c>
      <c r="C45" s="406"/>
      <c r="D45" s="358"/>
      <c r="E45" s="416"/>
      <c r="F45" s="380"/>
    </row>
    <row r="46" spans="1:6" ht="182.25" customHeight="1">
      <c r="A46" s="344"/>
      <c r="B46" s="119" t="s">
        <v>497</v>
      </c>
      <c r="C46" s="406" t="s">
        <v>426</v>
      </c>
      <c r="D46" s="358">
        <v>3600</v>
      </c>
      <c r="E46" s="416"/>
      <c r="F46" s="380"/>
    </row>
    <row r="47" spans="1:6" ht="33" customHeight="1">
      <c r="A47" s="347">
        <v>11</v>
      </c>
      <c r="B47" s="164" t="s">
        <v>339</v>
      </c>
      <c r="C47" s="412" t="s">
        <v>426</v>
      </c>
      <c r="D47" s="363">
        <v>40</v>
      </c>
      <c r="E47" s="416"/>
      <c r="F47" s="380"/>
    </row>
    <row r="48" spans="1:6" s="167" customFormat="1" ht="15">
      <c r="A48" s="165" t="s">
        <v>23</v>
      </c>
      <c r="B48" s="166" t="s">
        <v>24</v>
      </c>
      <c r="C48" s="413"/>
      <c r="D48" s="364"/>
      <c r="E48" s="416"/>
      <c r="F48" s="380"/>
    </row>
    <row r="49" spans="1:6" ht="29.25" customHeight="1">
      <c r="A49" s="344">
        <v>1</v>
      </c>
      <c r="B49" s="168" t="s">
        <v>333</v>
      </c>
      <c r="C49" s="406" t="s">
        <v>426</v>
      </c>
      <c r="D49" s="358">
        <v>1200</v>
      </c>
      <c r="E49" s="416"/>
      <c r="F49" s="380"/>
    </row>
    <row r="50" spans="1:6" ht="45.75" customHeight="1">
      <c r="A50" s="344">
        <v>2</v>
      </c>
      <c r="B50" s="119" t="s">
        <v>334</v>
      </c>
      <c r="C50" s="406" t="s">
        <v>426</v>
      </c>
      <c r="D50" s="358">
        <v>7500</v>
      </c>
      <c r="E50" s="416"/>
      <c r="F50" s="380"/>
    </row>
    <row r="51" spans="1:6" s="167" customFormat="1" ht="30">
      <c r="A51" s="345">
        <v>3</v>
      </c>
      <c r="B51" s="172" t="s">
        <v>351</v>
      </c>
      <c r="C51" s="406" t="s">
        <v>426</v>
      </c>
      <c r="D51" s="365" t="s">
        <v>435</v>
      </c>
      <c r="E51" s="416"/>
      <c r="F51" s="380"/>
    </row>
    <row r="52" spans="1:6" s="167" customFormat="1" ht="15">
      <c r="A52" s="345">
        <v>4</v>
      </c>
      <c r="B52" s="172" t="s">
        <v>352</v>
      </c>
      <c r="C52" s="406" t="s">
        <v>426</v>
      </c>
      <c r="D52" s="365" t="s">
        <v>435</v>
      </c>
      <c r="E52" s="416"/>
      <c r="F52" s="380"/>
    </row>
    <row r="53" spans="1:6" s="167" customFormat="1" ht="15">
      <c r="A53" s="345">
        <v>5</v>
      </c>
      <c r="B53" s="172" t="s">
        <v>498</v>
      </c>
      <c r="C53" s="414" t="s">
        <v>426</v>
      </c>
      <c r="D53" s="365">
        <v>90</v>
      </c>
      <c r="E53" s="416"/>
      <c r="F53" s="380"/>
    </row>
    <row r="54" spans="1:6" s="167" customFormat="1" ht="15">
      <c r="A54" s="345"/>
      <c r="B54" s="172"/>
      <c r="C54" s="414"/>
      <c r="D54" s="365"/>
      <c r="E54" s="416"/>
      <c r="F54" s="380"/>
    </row>
    <row r="55" spans="1:6" ht="15">
      <c r="A55" s="169" t="s">
        <v>25</v>
      </c>
      <c r="B55" s="170" t="s">
        <v>26</v>
      </c>
      <c r="C55" s="415"/>
      <c r="D55" s="361"/>
      <c r="E55" s="416"/>
      <c r="F55" s="380"/>
    </row>
    <row r="56" spans="1:6" ht="15">
      <c r="A56" s="169">
        <v>1</v>
      </c>
      <c r="B56" s="155" t="s">
        <v>27</v>
      </c>
      <c r="C56" s="410"/>
      <c r="D56" s="361"/>
      <c r="E56" s="416"/>
      <c r="F56" s="380"/>
    </row>
    <row r="57" spans="1:6" ht="33.75" customHeight="1">
      <c r="A57" s="169"/>
      <c r="B57" s="119" t="s">
        <v>340</v>
      </c>
      <c r="C57" s="406" t="s">
        <v>426</v>
      </c>
      <c r="D57" s="358">
        <v>670</v>
      </c>
      <c r="E57" s="416"/>
      <c r="F57" s="380"/>
    </row>
    <row r="58" spans="1:6" ht="15">
      <c r="A58" s="343">
        <v>2</v>
      </c>
      <c r="B58" s="171" t="s">
        <v>28</v>
      </c>
      <c r="C58" s="408"/>
      <c r="D58" s="365"/>
      <c r="E58" s="416"/>
      <c r="F58" s="380"/>
    </row>
    <row r="59" spans="1:6" ht="15">
      <c r="A59" s="343"/>
      <c r="B59" s="119" t="s">
        <v>434</v>
      </c>
      <c r="C59" s="407" t="s">
        <v>433</v>
      </c>
      <c r="D59" s="365">
        <v>290</v>
      </c>
      <c r="E59" s="416"/>
      <c r="F59" s="380"/>
    </row>
    <row r="60" spans="1:6" ht="15">
      <c r="A60" s="343">
        <v>3</v>
      </c>
      <c r="B60" s="171" t="s">
        <v>29</v>
      </c>
      <c r="C60" s="407"/>
      <c r="D60" s="358"/>
      <c r="E60" s="416"/>
      <c r="F60" s="380"/>
    </row>
    <row r="61" spans="1:6" ht="45">
      <c r="A61" s="343"/>
      <c r="B61" s="119" t="s">
        <v>30</v>
      </c>
      <c r="C61" s="407" t="s">
        <v>433</v>
      </c>
      <c r="D61" s="365" t="s">
        <v>435</v>
      </c>
      <c r="E61" s="416"/>
      <c r="F61" s="380"/>
    </row>
    <row r="62" spans="1:6" ht="15">
      <c r="A62" s="343">
        <v>4</v>
      </c>
      <c r="B62" s="171" t="s">
        <v>31</v>
      </c>
      <c r="C62" s="406"/>
      <c r="D62" s="358"/>
      <c r="E62" s="416"/>
      <c r="F62" s="380"/>
    </row>
    <row r="63" spans="1:6" ht="36.75" customHeight="1">
      <c r="A63" s="343"/>
      <c r="B63" s="119" t="s">
        <v>335</v>
      </c>
      <c r="C63" s="406" t="s">
        <v>426</v>
      </c>
      <c r="D63" s="365">
        <v>150</v>
      </c>
      <c r="E63" s="416"/>
      <c r="F63" s="380"/>
    </row>
    <row r="64" spans="1:6" ht="15">
      <c r="A64" s="343">
        <v>5</v>
      </c>
      <c r="B64" s="171" t="s">
        <v>32</v>
      </c>
      <c r="C64" s="406"/>
      <c r="D64" s="358"/>
      <c r="E64" s="416"/>
      <c r="F64" s="380"/>
    </row>
    <row r="65" spans="1:6" ht="32.25" customHeight="1">
      <c r="A65" s="343"/>
      <c r="B65" s="119" t="s">
        <v>341</v>
      </c>
      <c r="C65" s="406" t="s">
        <v>426</v>
      </c>
      <c r="D65" s="365" t="s">
        <v>435</v>
      </c>
      <c r="E65" s="416"/>
      <c r="F65" s="380"/>
    </row>
    <row r="66" spans="1:6" s="236" customFormat="1" ht="16.5" thickBot="1">
      <c r="A66" s="232"/>
      <c r="B66" s="233" t="s">
        <v>34</v>
      </c>
      <c r="C66" s="234"/>
      <c r="D66" s="373"/>
      <c r="E66" s="383"/>
      <c r="F66" s="235"/>
    </row>
    <row r="67" spans="1:6" ht="15">
      <c r="A67" s="348"/>
      <c r="B67" s="174"/>
      <c r="C67" s="173"/>
      <c r="D67" s="374"/>
      <c r="E67" s="378"/>
      <c r="F67" s="175"/>
    </row>
    <row r="68" ht="15">
      <c r="F68" s="177"/>
    </row>
    <row r="69" ht="15">
      <c r="F69" s="177"/>
    </row>
    <row r="70" ht="15">
      <c r="F70" s="177"/>
    </row>
    <row r="71" ht="15">
      <c r="F71" s="177"/>
    </row>
    <row r="72" ht="15">
      <c r="F72" s="177"/>
    </row>
    <row r="73" ht="15">
      <c r="F73" s="177"/>
    </row>
    <row r="74" ht="15">
      <c r="F74" s="177"/>
    </row>
    <row r="75" ht="15">
      <c r="F75" s="177"/>
    </row>
    <row r="76" ht="15">
      <c r="F76" s="177"/>
    </row>
    <row r="77" ht="15">
      <c r="F77" s="177"/>
    </row>
    <row r="78" ht="15">
      <c r="F78" s="177"/>
    </row>
    <row r="79" ht="15">
      <c r="F79" s="177"/>
    </row>
    <row r="80" ht="15">
      <c r="F80" s="177"/>
    </row>
    <row r="81" ht="15">
      <c r="F81" s="177"/>
    </row>
    <row r="82" ht="15">
      <c r="F82" s="177"/>
    </row>
    <row r="83" ht="15">
      <c r="F83" s="177"/>
    </row>
    <row r="84" ht="15">
      <c r="F84" s="177"/>
    </row>
    <row r="85" ht="15">
      <c r="F85" s="177"/>
    </row>
    <row r="86" ht="15">
      <c r="F86" s="177"/>
    </row>
    <row r="87" ht="15">
      <c r="F87" s="177"/>
    </row>
    <row r="88" ht="15">
      <c r="F88" s="177"/>
    </row>
    <row r="89" ht="15">
      <c r="F89" s="177"/>
    </row>
    <row r="90" ht="15">
      <c r="F90" s="177"/>
    </row>
    <row r="91" ht="15">
      <c r="F91" s="177"/>
    </row>
    <row r="92" ht="15">
      <c r="F92" s="177"/>
    </row>
    <row r="93" ht="15">
      <c r="F93" s="177"/>
    </row>
    <row r="94" ht="15">
      <c r="F94" s="177"/>
    </row>
    <row r="95" ht="15">
      <c r="F95" s="177"/>
    </row>
    <row r="96" ht="15">
      <c r="F96" s="177"/>
    </row>
    <row r="97" ht="15">
      <c r="F97" s="177"/>
    </row>
    <row r="98" ht="15">
      <c r="F98" s="177"/>
    </row>
    <row r="99" ht="15">
      <c r="F99" s="177"/>
    </row>
    <row r="100" ht="15">
      <c r="F100" s="177"/>
    </row>
    <row r="101" ht="15">
      <c r="F101" s="177"/>
    </row>
    <row r="102" ht="15">
      <c r="F102" s="177"/>
    </row>
    <row r="103" ht="15">
      <c r="F103" s="177"/>
    </row>
    <row r="104" ht="15">
      <c r="F104" s="177"/>
    </row>
    <row r="105" ht="15">
      <c r="F105" s="177"/>
    </row>
    <row r="106" ht="15">
      <c r="F106" s="177"/>
    </row>
    <row r="107" ht="15">
      <c r="F107" s="177"/>
    </row>
    <row r="108" ht="15">
      <c r="F108" s="177"/>
    </row>
    <row r="109" ht="15">
      <c r="F109" s="177"/>
    </row>
    <row r="110" ht="15">
      <c r="F110" s="177"/>
    </row>
    <row r="111" ht="15">
      <c r="F111" s="177"/>
    </row>
    <row r="112" ht="15">
      <c r="F112" s="177"/>
    </row>
    <row r="113" ht="15">
      <c r="F113" s="177"/>
    </row>
    <row r="114" ht="15">
      <c r="F114" s="177"/>
    </row>
    <row r="115" ht="15">
      <c r="F115" s="177"/>
    </row>
    <row r="116" ht="15">
      <c r="F116" s="177"/>
    </row>
    <row r="117" ht="15">
      <c r="F117" s="177"/>
    </row>
    <row r="118" ht="15">
      <c r="F118" s="177"/>
    </row>
    <row r="119" ht="15">
      <c r="F119" s="177"/>
    </row>
    <row r="120" ht="15">
      <c r="F120" s="177"/>
    </row>
    <row r="121" ht="15">
      <c r="F121" s="177"/>
    </row>
    <row r="122" ht="15">
      <c r="F122" s="177"/>
    </row>
    <row r="123" ht="15">
      <c r="F123" s="177"/>
    </row>
    <row r="124" ht="15">
      <c r="F124" s="177"/>
    </row>
    <row r="125" ht="15">
      <c r="F125" s="177"/>
    </row>
    <row r="126" ht="15">
      <c r="F126" s="177"/>
    </row>
    <row r="127" ht="15">
      <c r="F127" s="177"/>
    </row>
    <row r="128" ht="15">
      <c r="F128" s="177"/>
    </row>
    <row r="129" ht="15">
      <c r="F129" s="177"/>
    </row>
    <row r="130" ht="15">
      <c r="F130" s="177"/>
    </row>
    <row r="131" ht="15">
      <c r="F131" s="177"/>
    </row>
    <row r="132" ht="15">
      <c r="F132" s="177"/>
    </row>
    <row r="133" ht="15">
      <c r="F133" s="177"/>
    </row>
    <row r="134" ht="15">
      <c r="F134" s="177"/>
    </row>
    <row r="135" ht="15">
      <c r="F135" s="177"/>
    </row>
    <row r="136" ht="15">
      <c r="F136" s="177"/>
    </row>
    <row r="137" ht="15">
      <c r="F137" s="177"/>
    </row>
    <row r="138" ht="15">
      <c r="F138" s="177"/>
    </row>
    <row r="139" ht="15">
      <c r="F139" s="177"/>
    </row>
    <row r="140" ht="15">
      <c r="F140" s="177"/>
    </row>
    <row r="141" ht="15">
      <c r="F141" s="177"/>
    </row>
    <row r="142" ht="15">
      <c r="F142" s="177"/>
    </row>
    <row r="143" ht="15">
      <c r="F143" s="177"/>
    </row>
    <row r="144" ht="15">
      <c r="F144" s="177"/>
    </row>
    <row r="145" ht="15">
      <c r="F145" s="177"/>
    </row>
    <row r="146" ht="15">
      <c r="F146" s="177"/>
    </row>
    <row r="147" ht="15">
      <c r="F147" s="177"/>
    </row>
    <row r="148" ht="15">
      <c r="F148" s="177"/>
    </row>
    <row r="149" ht="15">
      <c r="F149" s="177"/>
    </row>
    <row r="150" ht="15">
      <c r="F150" s="177"/>
    </row>
    <row r="151" ht="15">
      <c r="F151" s="177"/>
    </row>
    <row r="152" ht="15">
      <c r="F152" s="177"/>
    </row>
    <row r="153" ht="15">
      <c r="F153" s="177"/>
    </row>
    <row r="154" ht="15">
      <c r="F154" s="177"/>
    </row>
    <row r="155" ht="15">
      <c r="F155" s="177"/>
    </row>
    <row r="156" ht="15">
      <c r="F156" s="177"/>
    </row>
    <row r="157" ht="15">
      <c r="F157" s="177"/>
    </row>
    <row r="158" ht="15">
      <c r="F158" s="177"/>
    </row>
    <row r="159" ht="15">
      <c r="F159" s="177"/>
    </row>
    <row r="160" ht="15">
      <c r="F160" s="177"/>
    </row>
    <row r="161" ht="15">
      <c r="F161" s="177"/>
    </row>
    <row r="162" ht="15">
      <c r="F162" s="177"/>
    </row>
    <row r="163" ht="15">
      <c r="F163" s="177"/>
    </row>
    <row r="164" ht="15">
      <c r="F164" s="177"/>
    </row>
    <row r="165" ht="15">
      <c r="F165" s="177"/>
    </row>
    <row r="166" ht="15">
      <c r="F166" s="177"/>
    </row>
    <row r="167" ht="15">
      <c r="F167" s="177"/>
    </row>
    <row r="168" ht="15">
      <c r="F168" s="177"/>
    </row>
    <row r="169" ht="15">
      <c r="F169" s="177"/>
    </row>
    <row r="170" ht="15">
      <c r="F170" s="177"/>
    </row>
    <row r="171" ht="15">
      <c r="F171" s="177"/>
    </row>
    <row r="172" ht="15">
      <c r="F172" s="177"/>
    </row>
    <row r="173" ht="15">
      <c r="F173" s="177"/>
    </row>
    <row r="174" ht="15">
      <c r="F174" s="177"/>
    </row>
    <row r="175" ht="15">
      <c r="F175" s="177"/>
    </row>
    <row r="176" ht="15">
      <c r="F176" s="177"/>
    </row>
    <row r="177" ht="15">
      <c r="F177" s="177"/>
    </row>
    <row r="178" ht="15">
      <c r="F178" s="177"/>
    </row>
    <row r="179" ht="15">
      <c r="F179" s="177"/>
    </row>
    <row r="180" ht="15">
      <c r="F180" s="177"/>
    </row>
    <row r="181" ht="15">
      <c r="F181" s="177"/>
    </row>
    <row r="182" ht="15">
      <c r="F182" s="177"/>
    </row>
    <row r="183" ht="15">
      <c r="F183" s="177"/>
    </row>
    <row r="184" ht="15">
      <c r="F184" s="177"/>
    </row>
    <row r="185" ht="15">
      <c r="F185" s="177"/>
    </row>
    <row r="186" ht="15">
      <c r="F186" s="177"/>
    </row>
    <row r="187" ht="15">
      <c r="F187" s="177"/>
    </row>
    <row r="188" ht="15">
      <c r="F188" s="177"/>
    </row>
    <row r="189" ht="15">
      <c r="F189" s="177"/>
    </row>
    <row r="190" ht="15">
      <c r="F190" s="177"/>
    </row>
    <row r="191" ht="15">
      <c r="F191" s="177"/>
    </row>
    <row r="192" ht="15">
      <c r="F192" s="177"/>
    </row>
    <row r="193" ht="15">
      <c r="F193" s="177"/>
    </row>
    <row r="194" ht="15">
      <c r="F194" s="177"/>
    </row>
    <row r="195" ht="15">
      <c r="F195" s="177"/>
    </row>
    <row r="196" ht="15">
      <c r="F196" s="177"/>
    </row>
    <row r="197" ht="15">
      <c r="F197" s="177"/>
    </row>
    <row r="198" ht="15">
      <c r="F198" s="177"/>
    </row>
    <row r="199" ht="15">
      <c r="F199" s="177"/>
    </row>
    <row r="200" ht="15">
      <c r="F200" s="177"/>
    </row>
    <row r="201" ht="15">
      <c r="F201" s="177"/>
    </row>
    <row r="202" ht="15">
      <c r="F202" s="177"/>
    </row>
    <row r="203" ht="15">
      <c r="F203" s="177"/>
    </row>
    <row r="204" ht="15">
      <c r="F204" s="177"/>
    </row>
    <row r="205" ht="15">
      <c r="F205" s="177"/>
    </row>
    <row r="206" ht="15">
      <c r="F206" s="177"/>
    </row>
    <row r="207" ht="15">
      <c r="F207" s="177"/>
    </row>
    <row r="208" ht="15">
      <c r="F208" s="177"/>
    </row>
    <row r="209" ht="15">
      <c r="F209" s="177"/>
    </row>
    <row r="210" ht="15">
      <c r="F210" s="177"/>
    </row>
    <row r="211" ht="15">
      <c r="F211" s="177"/>
    </row>
    <row r="212" ht="15">
      <c r="F212" s="177"/>
    </row>
    <row r="213" ht="15">
      <c r="F213" s="177"/>
    </row>
    <row r="214" ht="15">
      <c r="F214" s="177"/>
    </row>
    <row r="215" ht="15">
      <c r="F215" s="177"/>
    </row>
    <row r="216" ht="15">
      <c r="F216" s="177"/>
    </row>
    <row r="217" ht="15">
      <c r="F217" s="177"/>
    </row>
    <row r="218" ht="15">
      <c r="F218" s="177"/>
    </row>
    <row r="219" ht="15">
      <c r="F219" s="177"/>
    </row>
    <row r="220" ht="15">
      <c r="F220" s="177"/>
    </row>
    <row r="221" ht="15">
      <c r="F221" s="177"/>
    </row>
    <row r="222" ht="15">
      <c r="F222" s="177"/>
    </row>
    <row r="223" ht="15">
      <c r="F223" s="177"/>
    </row>
    <row r="224" ht="15">
      <c r="F224" s="177"/>
    </row>
    <row r="225" ht="15">
      <c r="F225" s="177"/>
    </row>
    <row r="226" ht="15">
      <c r="F226" s="177"/>
    </row>
    <row r="227" ht="15">
      <c r="F227" s="177"/>
    </row>
    <row r="228" ht="15">
      <c r="F228" s="177"/>
    </row>
    <row r="229" ht="15">
      <c r="F229" s="177"/>
    </row>
    <row r="230" ht="15">
      <c r="F230" s="177"/>
    </row>
    <row r="231" ht="15">
      <c r="F231" s="177"/>
    </row>
    <row r="232" ht="15">
      <c r="F232" s="177"/>
    </row>
    <row r="233" ht="15">
      <c r="F233" s="177"/>
    </row>
    <row r="234" ht="15">
      <c r="F234" s="177"/>
    </row>
    <row r="235" ht="15">
      <c r="F235" s="177"/>
    </row>
    <row r="236" ht="15">
      <c r="F236" s="177"/>
    </row>
    <row r="237" ht="15">
      <c r="F237" s="177"/>
    </row>
    <row r="238" ht="15">
      <c r="F238" s="177"/>
    </row>
    <row r="239" ht="15">
      <c r="F239" s="177"/>
    </row>
    <row r="240" ht="15">
      <c r="F240" s="177"/>
    </row>
    <row r="241" ht="15">
      <c r="F241" s="177"/>
    </row>
    <row r="242" ht="15">
      <c r="F242" s="177"/>
    </row>
    <row r="243" ht="15">
      <c r="F243" s="177"/>
    </row>
    <row r="244" ht="15">
      <c r="F244" s="177"/>
    </row>
    <row r="245" ht="15">
      <c r="F245" s="177"/>
    </row>
    <row r="246" ht="15">
      <c r="F246" s="177"/>
    </row>
    <row r="247" ht="15">
      <c r="F247" s="177"/>
    </row>
    <row r="248" ht="15">
      <c r="F248" s="177"/>
    </row>
    <row r="249" ht="15">
      <c r="F249" s="177"/>
    </row>
    <row r="250" ht="15">
      <c r="F250" s="177"/>
    </row>
    <row r="251" ht="15">
      <c r="F251" s="177"/>
    </row>
    <row r="252" ht="15">
      <c r="F252" s="177"/>
    </row>
    <row r="253" ht="15">
      <c r="F253" s="177"/>
    </row>
    <row r="254" ht="15">
      <c r="F254" s="177"/>
    </row>
    <row r="255" ht="15">
      <c r="F255" s="177"/>
    </row>
    <row r="256" ht="15">
      <c r="F256" s="177"/>
    </row>
    <row r="257" ht="15">
      <c r="F257" s="177"/>
    </row>
    <row r="258" ht="15">
      <c r="F258" s="177"/>
    </row>
    <row r="259" ht="15">
      <c r="F259" s="177"/>
    </row>
    <row r="260" ht="15">
      <c r="F260" s="177"/>
    </row>
    <row r="261" ht="15">
      <c r="F261" s="177"/>
    </row>
    <row r="262" ht="15">
      <c r="F262" s="177"/>
    </row>
    <row r="263" ht="15">
      <c r="F263" s="177"/>
    </row>
    <row r="264" ht="15">
      <c r="F264" s="177"/>
    </row>
    <row r="265" ht="15">
      <c r="F265" s="177"/>
    </row>
    <row r="266" ht="15">
      <c r="F266" s="177"/>
    </row>
    <row r="267" ht="15">
      <c r="F267" s="177"/>
    </row>
    <row r="268" ht="15">
      <c r="F268" s="177"/>
    </row>
    <row r="269" ht="15">
      <c r="F269" s="177"/>
    </row>
    <row r="270" ht="15">
      <c r="F270" s="177"/>
    </row>
    <row r="271" ht="15">
      <c r="F271" s="177"/>
    </row>
    <row r="272" ht="15">
      <c r="F272" s="177"/>
    </row>
    <row r="273" ht="15">
      <c r="F273" s="177"/>
    </row>
    <row r="274" ht="15">
      <c r="F274" s="177"/>
    </row>
    <row r="275" ht="15">
      <c r="F275" s="177"/>
    </row>
    <row r="276" ht="15">
      <c r="F276" s="177"/>
    </row>
    <row r="277" ht="15">
      <c r="F277" s="177"/>
    </row>
    <row r="278" ht="15">
      <c r="F278" s="177"/>
    </row>
    <row r="279" ht="15">
      <c r="F279" s="177"/>
    </row>
    <row r="280" ht="15">
      <c r="F280" s="177"/>
    </row>
    <row r="281" ht="15">
      <c r="F281" s="177"/>
    </row>
    <row r="282" ht="15">
      <c r="F282" s="177"/>
    </row>
    <row r="283" ht="15">
      <c r="F283" s="177"/>
    </row>
    <row r="284" ht="15">
      <c r="F284" s="177"/>
    </row>
    <row r="285" ht="15">
      <c r="F285" s="177"/>
    </row>
    <row r="286" ht="15">
      <c r="F286" s="177"/>
    </row>
    <row r="287" ht="15">
      <c r="F287" s="177"/>
    </row>
    <row r="288" ht="15">
      <c r="F288" s="177"/>
    </row>
    <row r="289" ht="15">
      <c r="F289" s="177"/>
    </row>
    <row r="290" ht="15">
      <c r="F290" s="177"/>
    </row>
    <row r="291" ht="15">
      <c r="F291" s="177"/>
    </row>
    <row r="292" ht="15">
      <c r="F292" s="177"/>
    </row>
    <row r="293" ht="15">
      <c r="F293" s="177"/>
    </row>
    <row r="294" ht="15">
      <c r="F294" s="177"/>
    </row>
    <row r="295" ht="15">
      <c r="F295" s="177"/>
    </row>
    <row r="296" ht="15">
      <c r="F296" s="177"/>
    </row>
    <row r="297" ht="15">
      <c r="F297" s="177"/>
    </row>
    <row r="298" ht="15">
      <c r="F298" s="177"/>
    </row>
    <row r="299" ht="15">
      <c r="F299" s="177"/>
    </row>
    <row r="300" ht="15">
      <c r="F300" s="177"/>
    </row>
    <row r="301" ht="15">
      <c r="F301" s="177"/>
    </row>
    <row r="302" ht="15">
      <c r="F302" s="177"/>
    </row>
    <row r="303" ht="15">
      <c r="F303" s="177"/>
    </row>
    <row r="304" ht="15">
      <c r="F304" s="177"/>
    </row>
    <row r="305" ht="15">
      <c r="F305" s="177"/>
    </row>
    <row r="306" ht="15">
      <c r="F306" s="177"/>
    </row>
    <row r="307" ht="15">
      <c r="F307" s="177"/>
    </row>
    <row r="308" ht="15">
      <c r="F308" s="177"/>
    </row>
    <row r="309" ht="15">
      <c r="F309" s="177"/>
    </row>
    <row r="310" ht="15">
      <c r="F310" s="177"/>
    </row>
    <row r="311" ht="15">
      <c r="F311" s="177"/>
    </row>
    <row r="312" ht="15">
      <c r="F312" s="177"/>
    </row>
    <row r="313" ht="15">
      <c r="F313" s="177"/>
    </row>
    <row r="314" ht="15">
      <c r="F314" s="177"/>
    </row>
    <row r="315" ht="15">
      <c r="F315" s="177"/>
    </row>
    <row r="316" ht="15">
      <c r="F316" s="177"/>
    </row>
    <row r="317" ht="15">
      <c r="F317" s="177"/>
    </row>
    <row r="318" ht="15">
      <c r="F318" s="177"/>
    </row>
    <row r="319" ht="15">
      <c r="F319" s="177"/>
    </row>
    <row r="320" ht="15">
      <c r="F320" s="177"/>
    </row>
    <row r="321" ht="15">
      <c r="F321" s="177"/>
    </row>
    <row r="322" ht="15">
      <c r="F322" s="177"/>
    </row>
    <row r="323" ht="15">
      <c r="F323" s="177"/>
    </row>
    <row r="324" ht="15">
      <c r="F324" s="177"/>
    </row>
    <row r="325" ht="15">
      <c r="F325" s="177"/>
    </row>
    <row r="326" ht="15">
      <c r="F326" s="177"/>
    </row>
    <row r="327" ht="15">
      <c r="F327" s="177"/>
    </row>
    <row r="328" ht="15">
      <c r="F328" s="177"/>
    </row>
    <row r="329" ht="15">
      <c r="F329" s="177"/>
    </row>
    <row r="330" ht="15">
      <c r="F330" s="177"/>
    </row>
    <row r="331" ht="15">
      <c r="F331" s="177"/>
    </row>
    <row r="332" ht="15">
      <c r="F332" s="177"/>
    </row>
    <row r="333" ht="15">
      <c r="F333" s="177"/>
    </row>
    <row r="334" ht="15">
      <c r="F334" s="177"/>
    </row>
    <row r="335" ht="15">
      <c r="F335" s="177"/>
    </row>
    <row r="336" ht="15">
      <c r="F336" s="177"/>
    </row>
    <row r="337" ht="15">
      <c r="F337" s="177"/>
    </row>
    <row r="338" ht="15">
      <c r="F338" s="177"/>
    </row>
    <row r="339" ht="15">
      <c r="F339" s="177"/>
    </row>
    <row r="340" ht="15">
      <c r="F340" s="177"/>
    </row>
    <row r="341" ht="15">
      <c r="F341" s="177"/>
    </row>
    <row r="342" ht="15">
      <c r="F342" s="177"/>
    </row>
    <row r="343" ht="15">
      <c r="F343" s="177"/>
    </row>
    <row r="344" ht="15">
      <c r="F344" s="177"/>
    </row>
    <row r="345" ht="15">
      <c r="F345" s="177"/>
    </row>
    <row r="346" ht="15">
      <c r="F346" s="177"/>
    </row>
    <row r="347" ht="15">
      <c r="F347" s="177"/>
    </row>
    <row r="348" ht="15">
      <c r="F348" s="177"/>
    </row>
    <row r="349" ht="15">
      <c r="F349" s="177"/>
    </row>
    <row r="350" ht="15">
      <c r="F350" s="177"/>
    </row>
    <row r="351" ht="15">
      <c r="F351" s="177"/>
    </row>
    <row r="352" ht="15">
      <c r="F352" s="177"/>
    </row>
    <row r="353" ht="15">
      <c r="F353" s="177"/>
    </row>
    <row r="354" ht="15">
      <c r="F354" s="177"/>
    </row>
    <row r="355" ht="15">
      <c r="F355" s="177"/>
    </row>
    <row r="356" ht="15">
      <c r="F356" s="177"/>
    </row>
    <row r="357" ht="15">
      <c r="F357" s="177"/>
    </row>
    <row r="358" ht="15">
      <c r="F358" s="177"/>
    </row>
    <row r="359" ht="15">
      <c r="F359" s="177"/>
    </row>
    <row r="360" ht="15">
      <c r="F360" s="177"/>
    </row>
    <row r="361" ht="15">
      <c r="F361" s="177"/>
    </row>
    <row r="362" ht="15">
      <c r="F362" s="177"/>
    </row>
    <row r="363" ht="15">
      <c r="F363" s="177"/>
    </row>
    <row r="364" ht="15">
      <c r="F364" s="177"/>
    </row>
    <row r="365" ht="15">
      <c r="F365" s="177"/>
    </row>
    <row r="366" ht="15">
      <c r="F366" s="177"/>
    </row>
    <row r="367" ht="15">
      <c r="F367" s="177"/>
    </row>
    <row r="368" ht="15">
      <c r="F368" s="177"/>
    </row>
    <row r="369" ht="15">
      <c r="F369" s="177"/>
    </row>
    <row r="370" ht="15">
      <c r="F370" s="177"/>
    </row>
    <row r="371" ht="15">
      <c r="F371" s="177"/>
    </row>
    <row r="372" ht="15">
      <c r="F372" s="177"/>
    </row>
    <row r="373" ht="15">
      <c r="F373" s="177"/>
    </row>
    <row r="374" ht="15">
      <c r="F374" s="177"/>
    </row>
    <row r="375" ht="15">
      <c r="F375" s="177"/>
    </row>
    <row r="376" ht="15">
      <c r="F376" s="177"/>
    </row>
    <row r="377" ht="15">
      <c r="F377" s="177"/>
    </row>
    <row r="378" ht="15">
      <c r="F378" s="177"/>
    </row>
    <row r="379" ht="15">
      <c r="F379" s="177"/>
    </row>
    <row r="380" ht="15">
      <c r="F380" s="177"/>
    </row>
    <row r="381" ht="15">
      <c r="F381" s="177"/>
    </row>
    <row r="382" ht="15">
      <c r="F382" s="177"/>
    </row>
    <row r="383" ht="15">
      <c r="F383" s="177"/>
    </row>
    <row r="384" ht="15">
      <c r="F384" s="177"/>
    </row>
    <row r="385" ht="15">
      <c r="F385" s="177"/>
    </row>
    <row r="386" ht="15">
      <c r="F386" s="177"/>
    </row>
    <row r="387" ht="15">
      <c r="F387" s="177"/>
    </row>
    <row r="388" ht="15">
      <c r="F388" s="177"/>
    </row>
    <row r="389" ht="15">
      <c r="F389" s="177"/>
    </row>
    <row r="390" ht="15">
      <c r="F390" s="177"/>
    </row>
    <row r="391" ht="15">
      <c r="F391" s="177"/>
    </row>
    <row r="392" ht="15">
      <c r="F392" s="177"/>
    </row>
    <row r="393" ht="15">
      <c r="F393" s="177"/>
    </row>
    <row r="394" ht="15">
      <c r="F394" s="177"/>
    </row>
    <row r="395" ht="15">
      <c r="F395" s="177"/>
    </row>
    <row r="396" ht="15">
      <c r="F396" s="177"/>
    </row>
    <row r="397" ht="15">
      <c r="F397" s="177"/>
    </row>
    <row r="398" ht="15">
      <c r="F398" s="177"/>
    </row>
    <row r="399" ht="15">
      <c r="F399" s="177"/>
    </row>
    <row r="400" ht="15">
      <c r="F400" s="177"/>
    </row>
    <row r="401" ht="15">
      <c r="F401" s="177"/>
    </row>
    <row r="402" ht="15">
      <c r="F402" s="177"/>
    </row>
    <row r="403" ht="15">
      <c r="F403" s="177"/>
    </row>
    <row r="404" ht="15">
      <c r="F404" s="177"/>
    </row>
    <row r="405" ht="15">
      <c r="F405" s="177"/>
    </row>
    <row r="406" ht="15">
      <c r="F406" s="177"/>
    </row>
    <row r="407" ht="15">
      <c r="F407" s="177"/>
    </row>
    <row r="408" ht="15">
      <c r="F408" s="177"/>
    </row>
    <row r="409" ht="15">
      <c r="F409" s="177"/>
    </row>
    <row r="410" ht="15">
      <c r="F410" s="177"/>
    </row>
    <row r="411" ht="15">
      <c r="F411" s="177"/>
    </row>
    <row r="412" ht="15">
      <c r="F412" s="177"/>
    </row>
    <row r="413" ht="15">
      <c r="F413" s="177"/>
    </row>
    <row r="414" ht="15">
      <c r="F414" s="177"/>
    </row>
    <row r="415" ht="15">
      <c r="F415" s="177"/>
    </row>
    <row r="416" ht="15">
      <c r="F416" s="177"/>
    </row>
    <row r="417" ht="15">
      <c r="F417" s="177"/>
    </row>
    <row r="418" ht="15">
      <c r="F418" s="177"/>
    </row>
    <row r="419" ht="15">
      <c r="F419" s="177"/>
    </row>
    <row r="420" ht="15">
      <c r="F420" s="177"/>
    </row>
    <row r="421" ht="15">
      <c r="F421" s="177"/>
    </row>
    <row r="422" ht="15">
      <c r="F422" s="177"/>
    </row>
    <row r="423" ht="15">
      <c r="F423" s="177"/>
    </row>
    <row r="424" ht="15">
      <c r="F424" s="177"/>
    </row>
    <row r="425" ht="15">
      <c r="F425" s="177"/>
    </row>
    <row r="426" ht="15">
      <c r="F426" s="177"/>
    </row>
    <row r="427" ht="15">
      <c r="F427" s="177"/>
    </row>
    <row r="428" ht="15">
      <c r="F428" s="177"/>
    </row>
    <row r="429" ht="15">
      <c r="F429" s="177"/>
    </row>
    <row r="430" ht="15">
      <c r="F430" s="177"/>
    </row>
    <row r="431" ht="15">
      <c r="F431" s="177"/>
    </row>
    <row r="432" ht="15">
      <c r="F432" s="177"/>
    </row>
    <row r="433" ht="15">
      <c r="F433" s="177"/>
    </row>
    <row r="434" ht="15">
      <c r="F434" s="177"/>
    </row>
    <row r="435" ht="15">
      <c r="F435" s="177"/>
    </row>
    <row r="436" ht="15">
      <c r="F436" s="177"/>
    </row>
    <row r="437" ht="15">
      <c r="F437" s="177"/>
    </row>
    <row r="438" ht="15">
      <c r="F438" s="177"/>
    </row>
    <row r="439" ht="15">
      <c r="F439" s="177"/>
    </row>
    <row r="440" ht="15">
      <c r="F440" s="177"/>
    </row>
    <row r="441" ht="15">
      <c r="F441" s="177"/>
    </row>
    <row r="442" ht="15">
      <c r="F442" s="177"/>
    </row>
    <row r="443" ht="15">
      <c r="F443" s="177"/>
    </row>
    <row r="444" ht="15">
      <c r="F444" s="177"/>
    </row>
    <row r="445" ht="15">
      <c r="F445" s="177"/>
    </row>
    <row r="446" ht="15">
      <c r="F446" s="177"/>
    </row>
    <row r="447" ht="15">
      <c r="F447" s="177"/>
    </row>
    <row r="448" ht="15">
      <c r="F448" s="177"/>
    </row>
    <row r="449" ht="15">
      <c r="F449" s="177"/>
    </row>
    <row r="450" ht="15">
      <c r="F450" s="177"/>
    </row>
    <row r="451" ht="15">
      <c r="F451" s="177"/>
    </row>
    <row r="452" ht="15">
      <c r="F452" s="177"/>
    </row>
    <row r="453" ht="15">
      <c r="F453" s="177"/>
    </row>
    <row r="454" ht="15">
      <c r="F454" s="177"/>
    </row>
    <row r="455" ht="15">
      <c r="F455" s="177"/>
    </row>
    <row r="456" ht="15">
      <c r="F456" s="177"/>
    </row>
    <row r="457" ht="15">
      <c r="F457" s="177"/>
    </row>
    <row r="458" ht="15">
      <c r="F458" s="177"/>
    </row>
    <row r="459" ht="15">
      <c r="F459" s="177"/>
    </row>
    <row r="460" ht="15">
      <c r="F460" s="177"/>
    </row>
    <row r="461" ht="15">
      <c r="F461" s="177"/>
    </row>
    <row r="462" ht="15">
      <c r="F462" s="177"/>
    </row>
    <row r="463" ht="15">
      <c r="F463" s="177"/>
    </row>
    <row r="464" ht="15">
      <c r="F464" s="177"/>
    </row>
    <row r="465" ht="15">
      <c r="F465" s="177"/>
    </row>
    <row r="466" ht="15">
      <c r="F466" s="177"/>
    </row>
    <row r="467" ht="15">
      <c r="F467" s="177"/>
    </row>
    <row r="468" ht="15">
      <c r="F468" s="177"/>
    </row>
    <row r="469" ht="15">
      <c r="F469" s="177"/>
    </row>
    <row r="470" ht="15">
      <c r="F470" s="177"/>
    </row>
    <row r="471" ht="15">
      <c r="F471" s="177"/>
    </row>
    <row r="472" ht="15">
      <c r="F472" s="177"/>
    </row>
    <row r="473" ht="15">
      <c r="F473" s="177"/>
    </row>
    <row r="474" ht="15">
      <c r="F474" s="177"/>
    </row>
    <row r="475" ht="15">
      <c r="F475" s="177"/>
    </row>
    <row r="476" ht="15">
      <c r="F476" s="177"/>
    </row>
    <row r="477" ht="15">
      <c r="F477" s="177"/>
    </row>
    <row r="478" ht="15">
      <c r="F478" s="177"/>
    </row>
    <row r="479" ht="15">
      <c r="F479" s="177"/>
    </row>
    <row r="480" ht="15">
      <c r="F480" s="177"/>
    </row>
    <row r="481" ht="15">
      <c r="F481" s="177"/>
    </row>
    <row r="482" ht="15">
      <c r="F482" s="177"/>
    </row>
    <row r="483" ht="15">
      <c r="F483" s="177"/>
    </row>
    <row r="484" ht="15">
      <c r="F484" s="177"/>
    </row>
    <row r="485" ht="15">
      <c r="F485" s="177"/>
    </row>
    <row r="486" ht="15">
      <c r="F486" s="177"/>
    </row>
    <row r="487" ht="15">
      <c r="F487" s="177"/>
    </row>
    <row r="488" ht="15">
      <c r="F488" s="177"/>
    </row>
    <row r="489" ht="15">
      <c r="F489" s="177"/>
    </row>
    <row r="490" ht="15">
      <c r="F490" s="177"/>
    </row>
    <row r="491" ht="15">
      <c r="F491" s="177"/>
    </row>
    <row r="492" ht="15">
      <c r="F492" s="177"/>
    </row>
    <row r="493" ht="15">
      <c r="F493" s="177"/>
    </row>
    <row r="494" ht="15">
      <c r="F494" s="177"/>
    </row>
    <row r="495" ht="15">
      <c r="F495" s="177"/>
    </row>
    <row r="496" ht="15">
      <c r="F496" s="177"/>
    </row>
    <row r="497" ht="15">
      <c r="F497" s="177"/>
    </row>
    <row r="498" ht="15">
      <c r="F498" s="177"/>
    </row>
    <row r="499" ht="15">
      <c r="F499" s="177"/>
    </row>
    <row r="500" ht="15">
      <c r="F500" s="177"/>
    </row>
    <row r="501" ht="15">
      <c r="F501" s="177"/>
    </row>
    <row r="502" ht="15">
      <c r="F502" s="177"/>
    </row>
    <row r="503" ht="15">
      <c r="F503" s="177"/>
    </row>
    <row r="504" ht="15">
      <c r="F504" s="177"/>
    </row>
    <row r="505" ht="15">
      <c r="F505" s="177"/>
    </row>
    <row r="506" ht="15">
      <c r="F506" s="177"/>
    </row>
    <row r="507" ht="15">
      <c r="F507" s="177"/>
    </row>
    <row r="508" ht="15">
      <c r="F508" s="177"/>
    </row>
    <row r="509" ht="15">
      <c r="F509" s="177"/>
    </row>
    <row r="510" ht="15">
      <c r="F510" s="177"/>
    </row>
    <row r="511" ht="15">
      <c r="F511" s="177"/>
    </row>
    <row r="512" ht="15">
      <c r="F512" s="177"/>
    </row>
    <row r="513" ht="15">
      <c r="F513" s="177"/>
    </row>
    <row r="514" ht="15">
      <c r="F514" s="177"/>
    </row>
    <row r="515" ht="15">
      <c r="F515" s="177"/>
    </row>
    <row r="516" ht="15">
      <c r="F516" s="177"/>
    </row>
    <row r="517" ht="15">
      <c r="F517" s="177"/>
    </row>
    <row r="518" ht="15">
      <c r="F518" s="177"/>
    </row>
    <row r="519" ht="15">
      <c r="F519" s="177"/>
    </row>
    <row r="520" ht="15">
      <c r="F520" s="177"/>
    </row>
    <row r="521" ht="15">
      <c r="F521" s="177"/>
    </row>
    <row r="522" ht="15">
      <c r="F522" s="177"/>
    </row>
    <row r="523" ht="15">
      <c r="F523" s="177"/>
    </row>
    <row r="524" ht="15">
      <c r="F524" s="177"/>
    </row>
    <row r="525" ht="15">
      <c r="F525" s="177"/>
    </row>
    <row r="526" ht="15">
      <c r="F526" s="177"/>
    </row>
    <row r="527" ht="15">
      <c r="F527" s="177"/>
    </row>
    <row r="528" ht="15">
      <c r="F528" s="177"/>
    </row>
    <row r="529" ht="15">
      <c r="F529" s="177"/>
    </row>
    <row r="530" ht="15">
      <c r="F530" s="177"/>
    </row>
    <row r="531" ht="15">
      <c r="F531" s="177"/>
    </row>
    <row r="532" ht="15">
      <c r="F532" s="177"/>
    </row>
    <row r="533" ht="15">
      <c r="F533" s="177"/>
    </row>
    <row r="534" ht="15">
      <c r="F534" s="177"/>
    </row>
    <row r="535" ht="15">
      <c r="F535" s="177"/>
    </row>
    <row r="536" ht="15">
      <c r="F536" s="177"/>
    </row>
    <row r="537" ht="15">
      <c r="F537" s="177"/>
    </row>
    <row r="538" ht="15">
      <c r="F538" s="177"/>
    </row>
    <row r="539" ht="15">
      <c r="F539" s="177"/>
    </row>
    <row r="540" ht="15">
      <c r="F540" s="177"/>
    </row>
    <row r="541" ht="15">
      <c r="F541" s="177"/>
    </row>
    <row r="542" ht="15">
      <c r="F542" s="177"/>
    </row>
    <row r="543" ht="15">
      <c r="F543" s="177"/>
    </row>
    <row r="544" ht="15">
      <c r="F544" s="177"/>
    </row>
    <row r="545" ht="15">
      <c r="F545" s="177"/>
    </row>
    <row r="546" ht="15">
      <c r="F546" s="177"/>
    </row>
    <row r="547" ht="15">
      <c r="F547" s="177"/>
    </row>
    <row r="548" ht="15">
      <c r="F548" s="177"/>
    </row>
    <row r="549" ht="15">
      <c r="F549" s="177"/>
    </row>
    <row r="550" ht="15">
      <c r="F550" s="177"/>
    </row>
    <row r="551" ht="15">
      <c r="F551" s="177"/>
    </row>
    <row r="552" ht="15">
      <c r="F552" s="177"/>
    </row>
    <row r="553" ht="15">
      <c r="F553" s="177"/>
    </row>
    <row r="554" ht="15">
      <c r="F554" s="177"/>
    </row>
    <row r="555" ht="15">
      <c r="F555" s="177"/>
    </row>
    <row r="556" ht="15">
      <c r="F556" s="177"/>
    </row>
    <row r="557" ht="15">
      <c r="F557" s="177"/>
    </row>
    <row r="558" ht="15">
      <c r="F558" s="177"/>
    </row>
    <row r="559" ht="15">
      <c r="F559" s="177"/>
    </row>
    <row r="560" ht="15">
      <c r="F560" s="177"/>
    </row>
    <row r="561" ht="15">
      <c r="F561" s="177"/>
    </row>
    <row r="562" ht="15">
      <c r="F562" s="177"/>
    </row>
    <row r="563" ht="15">
      <c r="F563" s="177"/>
    </row>
    <row r="564" ht="15">
      <c r="F564" s="177"/>
    </row>
    <row r="565" ht="15">
      <c r="F565" s="177"/>
    </row>
    <row r="566" ht="15">
      <c r="F566" s="177"/>
    </row>
    <row r="567" ht="15">
      <c r="F567" s="177"/>
    </row>
    <row r="568" ht="15">
      <c r="F568" s="177"/>
    </row>
    <row r="569" ht="15">
      <c r="F569" s="177"/>
    </row>
    <row r="570" ht="15">
      <c r="F570" s="177"/>
    </row>
    <row r="571" ht="15">
      <c r="F571" s="177"/>
    </row>
    <row r="572" ht="15">
      <c r="F572" s="177"/>
    </row>
    <row r="573" ht="15">
      <c r="F573" s="177"/>
    </row>
    <row r="574" ht="15">
      <c r="F574" s="177"/>
    </row>
    <row r="575" ht="15">
      <c r="F575" s="177"/>
    </row>
    <row r="576" ht="15">
      <c r="F576" s="177"/>
    </row>
    <row r="577" ht="15">
      <c r="F577" s="177"/>
    </row>
    <row r="578" ht="15">
      <c r="F578" s="177"/>
    </row>
    <row r="579" ht="15">
      <c r="F579" s="177"/>
    </row>
    <row r="580" ht="15">
      <c r="F580" s="177"/>
    </row>
    <row r="581" ht="15">
      <c r="F581" s="177"/>
    </row>
    <row r="582" ht="15">
      <c r="F582" s="177"/>
    </row>
    <row r="583" ht="15">
      <c r="F583" s="177"/>
    </row>
    <row r="584" ht="15">
      <c r="F584" s="177"/>
    </row>
    <row r="585" ht="15">
      <c r="F585" s="177"/>
    </row>
    <row r="586" ht="15">
      <c r="F586" s="177"/>
    </row>
    <row r="587" ht="15">
      <c r="F587" s="177"/>
    </row>
    <row r="588" ht="15">
      <c r="F588" s="177"/>
    </row>
    <row r="589" ht="15">
      <c r="F589" s="177"/>
    </row>
    <row r="590" ht="15">
      <c r="F590" s="177"/>
    </row>
    <row r="591" ht="15">
      <c r="F591" s="177"/>
    </row>
    <row r="592" ht="15">
      <c r="F592" s="177"/>
    </row>
    <row r="593" ht="15">
      <c r="F593" s="177"/>
    </row>
    <row r="594" ht="15">
      <c r="F594" s="177"/>
    </row>
    <row r="595" ht="15">
      <c r="F595" s="177"/>
    </row>
    <row r="596" ht="15">
      <c r="F596" s="177"/>
    </row>
    <row r="597" ht="15">
      <c r="F597" s="177"/>
    </row>
    <row r="598" ht="15">
      <c r="F598" s="177"/>
    </row>
    <row r="599" ht="15">
      <c r="F599" s="177"/>
    </row>
    <row r="600" ht="15">
      <c r="F600" s="177"/>
    </row>
    <row r="601" ht="15">
      <c r="F601" s="177"/>
    </row>
    <row r="602" ht="15">
      <c r="F602" s="177"/>
    </row>
    <row r="603" ht="15">
      <c r="F603" s="177"/>
    </row>
    <row r="604" ht="15">
      <c r="F604" s="177"/>
    </row>
    <row r="605" ht="15">
      <c r="F605" s="177"/>
    </row>
    <row r="606" ht="15">
      <c r="F606" s="177"/>
    </row>
    <row r="607" ht="15">
      <c r="F607" s="177"/>
    </row>
    <row r="608" ht="15">
      <c r="F608" s="177"/>
    </row>
    <row r="609" ht="15">
      <c r="F609" s="177"/>
    </row>
    <row r="610" ht="15">
      <c r="F610" s="177"/>
    </row>
    <row r="611" ht="15">
      <c r="F611" s="177"/>
    </row>
    <row r="612" ht="15">
      <c r="F612" s="177"/>
    </row>
    <row r="613" ht="15">
      <c r="F613" s="177"/>
    </row>
    <row r="614" ht="15">
      <c r="F614" s="177"/>
    </row>
    <row r="615" ht="15">
      <c r="F615" s="177"/>
    </row>
    <row r="616" ht="15">
      <c r="F616" s="177"/>
    </row>
    <row r="617" ht="15">
      <c r="F617" s="177"/>
    </row>
    <row r="618" ht="15">
      <c r="F618" s="177"/>
    </row>
    <row r="619" ht="15">
      <c r="F619" s="177"/>
    </row>
    <row r="620" ht="15">
      <c r="F620" s="177"/>
    </row>
    <row r="621" ht="15">
      <c r="F621" s="177"/>
    </row>
    <row r="622" ht="15">
      <c r="F622" s="177"/>
    </row>
    <row r="623" ht="15">
      <c r="F623" s="177"/>
    </row>
    <row r="624" ht="15">
      <c r="F624" s="177"/>
    </row>
    <row r="625" ht="15">
      <c r="F625" s="177"/>
    </row>
    <row r="626" ht="15">
      <c r="F626" s="177"/>
    </row>
    <row r="627" ht="15">
      <c r="F627" s="177"/>
    </row>
    <row r="628" ht="15">
      <c r="F628" s="177"/>
    </row>
    <row r="629" ht="15">
      <c r="F629" s="177"/>
    </row>
    <row r="630" ht="15">
      <c r="F630" s="177"/>
    </row>
    <row r="631" ht="15">
      <c r="F631" s="177"/>
    </row>
    <row r="632" ht="15">
      <c r="F632" s="177"/>
    </row>
    <row r="633" ht="15">
      <c r="F633" s="177"/>
    </row>
    <row r="634" ht="15">
      <c r="F634" s="177"/>
    </row>
    <row r="635" ht="15">
      <c r="F635" s="177"/>
    </row>
    <row r="636" ht="15">
      <c r="F636" s="177"/>
    </row>
    <row r="637" ht="15">
      <c r="F637" s="177"/>
    </row>
    <row r="638" ht="15">
      <c r="F638" s="177"/>
    </row>
    <row r="639" ht="15">
      <c r="F639" s="177"/>
    </row>
    <row r="640" ht="15">
      <c r="F640" s="177"/>
    </row>
    <row r="641" ht="15">
      <c r="F641" s="177"/>
    </row>
    <row r="642" ht="15">
      <c r="F642" s="177"/>
    </row>
    <row r="643" ht="15">
      <c r="F643" s="177"/>
    </row>
    <row r="644" ht="15">
      <c r="F644" s="177"/>
    </row>
    <row r="645" ht="15">
      <c r="F645" s="177"/>
    </row>
    <row r="646" ht="15">
      <c r="F646" s="177"/>
    </row>
    <row r="647" ht="15">
      <c r="F647" s="177"/>
    </row>
    <row r="648" ht="15">
      <c r="F648" s="177"/>
    </row>
    <row r="649" ht="15">
      <c r="F649" s="177"/>
    </row>
    <row r="650" ht="15">
      <c r="F650" s="177"/>
    </row>
    <row r="651" ht="15">
      <c r="F651" s="177"/>
    </row>
    <row r="652" ht="15">
      <c r="F652" s="177"/>
    </row>
    <row r="653" ht="15">
      <c r="F653" s="177"/>
    </row>
    <row r="654" ht="15">
      <c r="F654" s="177"/>
    </row>
    <row r="655" ht="15">
      <c r="F655" s="177"/>
    </row>
    <row r="656" ht="15">
      <c r="F656" s="177"/>
    </row>
    <row r="657" ht="15">
      <c r="F657" s="177"/>
    </row>
    <row r="658" ht="15">
      <c r="F658" s="177"/>
    </row>
    <row r="659" ht="15">
      <c r="F659" s="177"/>
    </row>
    <row r="660" ht="15">
      <c r="F660" s="177"/>
    </row>
    <row r="661" ht="15">
      <c r="F661" s="177"/>
    </row>
    <row r="662" ht="15">
      <c r="F662" s="177"/>
    </row>
    <row r="663" ht="15">
      <c r="F663" s="177"/>
    </row>
    <row r="664" ht="15">
      <c r="F664" s="177"/>
    </row>
    <row r="665" ht="15">
      <c r="F665" s="177"/>
    </row>
    <row r="666" ht="15">
      <c r="F666" s="177"/>
    </row>
    <row r="667" ht="15">
      <c r="F667" s="177"/>
    </row>
    <row r="668" ht="15">
      <c r="F668" s="177"/>
    </row>
    <row r="669" ht="15">
      <c r="F669" s="177"/>
    </row>
    <row r="670" ht="15">
      <c r="F670" s="177"/>
    </row>
    <row r="671" ht="15">
      <c r="F671" s="177"/>
    </row>
    <row r="672" ht="15">
      <c r="F672" s="177"/>
    </row>
    <row r="673" ht="15">
      <c r="F673" s="177"/>
    </row>
    <row r="674" ht="15">
      <c r="F674" s="177"/>
    </row>
    <row r="675" ht="15">
      <c r="F675" s="177"/>
    </row>
    <row r="676" ht="15">
      <c r="F676" s="177"/>
    </row>
    <row r="677" ht="15">
      <c r="F677" s="177"/>
    </row>
    <row r="678" ht="15">
      <c r="F678" s="177"/>
    </row>
    <row r="679" ht="15">
      <c r="F679" s="177"/>
    </row>
    <row r="680" ht="15">
      <c r="F680" s="177"/>
    </row>
    <row r="681" ht="15">
      <c r="F681" s="177"/>
    </row>
    <row r="682" ht="15">
      <c r="F682" s="177"/>
    </row>
    <row r="683" ht="15">
      <c r="F683" s="177"/>
    </row>
    <row r="684" ht="15">
      <c r="F684" s="177"/>
    </row>
    <row r="685" ht="15">
      <c r="F685" s="177"/>
    </row>
    <row r="686" ht="15">
      <c r="F686" s="177"/>
    </row>
    <row r="687" ht="15">
      <c r="F687" s="177"/>
    </row>
    <row r="688" ht="15">
      <c r="F688" s="177"/>
    </row>
    <row r="689" ht="15">
      <c r="F689" s="177"/>
    </row>
    <row r="690" ht="15">
      <c r="F690" s="177"/>
    </row>
    <row r="691" ht="15">
      <c r="F691" s="177"/>
    </row>
    <row r="692" ht="15">
      <c r="F692" s="177"/>
    </row>
    <row r="693" ht="15">
      <c r="F693" s="177"/>
    </row>
    <row r="694" ht="15">
      <c r="F694" s="177"/>
    </row>
    <row r="695" ht="15">
      <c r="F695" s="177"/>
    </row>
    <row r="696" ht="15">
      <c r="F696" s="177"/>
    </row>
    <row r="697" ht="15">
      <c r="F697" s="177"/>
    </row>
    <row r="698" ht="15">
      <c r="F698" s="177"/>
    </row>
    <row r="699" ht="15">
      <c r="F699" s="177"/>
    </row>
    <row r="700" ht="15">
      <c r="F700" s="177"/>
    </row>
    <row r="701" ht="15">
      <c r="F701" s="177"/>
    </row>
    <row r="702" ht="15">
      <c r="F702" s="177"/>
    </row>
    <row r="703" ht="15">
      <c r="F703" s="177"/>
    </row>
    <row r="704" ht="15">
      <c r="F704" s="177"/>
    </row>
    <row r="705" ht="15">
      <c r="F705" s="177"/>
    </row>
    <row r="706" ht="15">
      <c r="F706" s="177"/>
    </row>
    <row r="707" ht="15">
      <c r="F707" s="177"/>
    </row>
    <row r="708" ht="15">
      <c r="F708" s="177"/>
    </row>
    <row r="709" ht="15">
      <c r="F709" s="177"/>
    </row>
    <row r="710" ht="15">
      <c r="F710" s="177"/>
    </row>
    <row r="711" ht="15">
      <c r="F711" s="177"/>
    </row>
    <row r="712" ht="15">
      <c r="F712" s="177"/>
    </row>
    <row r="713" ht="15">
      <c r="F713" s="177"/>
    </row>
    <row r="714" ht="15">
      <c r="F714" s="177"/>
    </row>
    <row r="715" ht="15">
      <c r="F715" s="177"/>
    </row>
    <row r="716" ht="15">
      <c r="F716" s="177"/>
    </row>
    <row r="717" ht="15">
      <c r="F717" s="177"/>
    </row>
    <row r="718" ht="15">
      <c r="F718" s="177"/>
    </row>
    <row r="719" ht="15">
      <c r="F719" s="177"/>
    </row>
    <row r="720" ht="15">
      <c r="F720" s="177"/>
    </row>
    <row r="721" ht="15">
      <c r="F721" s="177"/>
    </row>
    <row r="722" ht="15">
      <c r="F722" s="177"/>
    </row>
    <row r="723" ht="15">
      <c r="F723" s="177"/>
    </row>
    <row r="724" ht="15">
      <c r="F724" s="177"/>
    </row>
    <row r="725" ht="15">
      <c r="F725" s="177"/>
    </row>
    <row r="726" ht="15">
      <c r="F726" s="177"/>
    </row>
    <row r="727" ht="15">
      <c r="F727" s="177"/>
    </row>
  </sheetData>
  <sheetProtection/>
  <mergeCells count="11">
    <mergeCell ref="D6:D7"/>
    <mergeCell ref="E6:E7"/>
    <mergeCell ref="F6:F7"/>
    <mergeCell ref="A2:F2"/>
    <mergeCell ref="C6:C7"/>
    <mergeCell ref="A1:D1"/>
    <mergeCell ref="A3:D3"/>
    <mergeCell ref="A4:D4"/>
    <mergeCell ref="A6:A7"/>
    <mergeCell ref="B6:B7"/>
    <mergeCell ref="A5:F5"/>
  </mergeCells>
  <printOptions/>
  <pageMargins left="0.1968503937007874" right="0.1968503937007874" top="0.1968503937007874" bottom="0.1968503937007874" header="0.31496062992125984" footer="0.31496062992125984"/>
  <pageSetup fitToHeight="5" fitToWidth="1" horizontalDpi="600" verticalDpi="600" orientation="landscape" paperSize="9" scale="94" r:id="rId1"/>
  <rowBreaks count="2" manualBreakCount="2">
    <brk id="14" max="5" man="1"/>
    <brk id="65" max="5" man="1"/>
  </rowBreaks>
  <colBreaks count="2" manualBreakCount="2">
    <brk id="1" min="1" max="84" man="1"/>
    <brk id="5" min="1" max="84" man="1"/>
  </colBreaks>
</worksheet>
</file>

<file path=xl/worksheets/sheet3.xml><?xml version="1.0" encoding="utf-8"?>
<worksheet xmlns="http://schemas.openxmlformats.org/spreadsheetml/2006/main" xmlns:r="http://schemas.openxmlformats.org/officeDocument/2006/relationships">
  <sheetPr>
    <pageSetUpPr fitToPage="1"/>
  </sheetPr>
  <dimension ref="A1:M46"/>
  <sheetViews>
    <sheetView zoomScale="85" zoomScaleNormal="85" zoomScaleSheetLayoutView="40" zoomScalePageLayoutView="0" workbookViewId="0" topLeftCell="A28">
      <selection activeCell="F45" sqref="F45:G46"/>
    </sheetView>
  </sheetViews>
  <sheetFormatPr defaultColWidth="9.140625" defaultRowHeight="15"/>
  <cols>
    <col min="1" max="1" width="7.57421875" style="44" customWidth="1"/>
    <col min="2" max="2" width="93.140625" style="44" customWidth="1"/>
    <col min="3" max="3" width="10.421875" style="108" customWidth="1"/>
    <col min="4" max="4" width="13.421875" style="108" customWidth="1"/>
    <col min="5" max="5" width="11.7109375" style="44" customWidth="1"/>
    <col min="6" max="6" width="16.00390625" style="44" bestFit="1" customWidth="1"/>
    <col min="7" max="8" width="15.7109375" style="44" customWidth="1"/>
    <col min="9" max="11" width="9.140625" style="44" bestFit="1" customWidth="1"/>
    <col min="12" max="12" width="14.00390625" style="44" customWidth="1"/>
    <col min="13" max="13" width="9.140625" style="44" bestFit="1" customWidth="1"/>
    <col min="14" max="16384" width="9.140625" style="44" customWidth="1"/>
  </cols>
  <sheetData>
    <row r="1" spans="1:4" s="28" customFormat="1" ht="15">
      <c r="A1" s="27"/>
      <c r="B1" s="29"/>
      <c r="C1" s="114"/>
      <c r="D1" s="366"/>
    </row>
    <row r="2" spans="1:6" s="28" customFormat="1" ht="15">
      <c r="A2" s="27"/>
      <c r="B2" s="29"/>
      <c r="C2" s="114"/>
      <c r="D2" s="366"/>
      <c r="F2" s="130" t="s">
        <v>472</v>
      </c>
    </row>
    <row r="3" spans="1:8" s="28" customFormat="1" ht="30" customHeight="1">
      <c r="A3" s="445" t="s">
        <v>415</v>
      </c>
      <c r="B3" s="445"/>
      <c r="C3" s="445"/>
      <c r="D3" s="445"/>
      <c r="E3" s="445"/>
      <c r="F3" s="445"/>
      <c r="G3" s="30"/>
      <c r="H3" s="30"/>
    </row>
    <row r="4" spans="1:6" s="28" customFormat="1" ht="15">
      <c r="A4" s="184" t="s">
        <v>42</v>
      </c>
      <c r="B4" s="184" t="s">
        <v>1</v>
      </c>
      <c r="C4" s="184" t="s">
        <v>3</v>
      </c>
      <c r="D4" s="184" t="s">
        <v>39</v>
      </c>
      <c r="E4" s="184" t="s">
        <v>40</v>
      </c>
      <c r="F4" s="184" t="s">
        <v>41</v>
      </c>
    </row>
    <row r="5" spans="1:7" s="28" customFormat="1" ht="15">
      <c r="A5" s="31"/>
      <c r="B5" s="26"/>
      <c r="C5" s="115"/>
      <c r="D5" s="33"/>
      <c r="E5" s="33"/>
      <c r="F5" s="33"/>
      <c r="G5" s="32"/>
    </row>
    <row r="6" spans="1:7" s="28" customFormat="1" ht="60">
      <c r="A6" s="31">
        <v>1</v>
      </c>
      <c r="B6" s="35" t="s">
        <v>438</v>
      </c>
      <c r="C6" s="116" t="s">
        <v>33</v>
      </c>
      <c r="D6" s="36">
        <v>5</v>
      </c>
      <c r="E6" s="33"/>
      <c r="F6" s="34"/>
      <c r="G6" s="32"/>
    </row>
    <row r="7" spans="1:7" s="28" customFormat="1" ht="75">
      <c r="A7" s="31">
        <v>2</v>
      </c>
      <c r="B7" s="35" t="s">
        <v>430</v>
      </c>
      <c r="C7" s="116" t="s">
        <v>33</v>
      </c>
      <c r="D7" s="33">
        <v>12</v>
      </c>
      <c r="E7" s="33"/>
      <c r="F7" s="34"/>
      <c r="G7" s="32"/>
    </row>
    <row r="8" spans="1:7" s="28" customFormat="1" ht="30">
      <c r="A8" s="31">
        <v>3</v>
      </c>
      <c r="B8" s="37" t="s">
        <v>429</v>
      </c>
      <c r="C8" s="116" t="s">
        <v>426</v>
      </c>
      <c r="D8" s="33">
        <v>40</v>
      </c>
      <c r="E8" s="33"/>
      <c r="F8" s="34"/>
      <c r="G8" s="32"/>
    </row>
    <row r="9" spans="1:7" s="28" customFormat="1" ht="105">
      <c r="A9" s="31">
        <v>4</v>
      </c>
      <c r="B9" s="35" t="s">
        <v>505</v>
      </c>
      <c r="C9" s="116" t="s">
        <v>33</v>
      </c>
      <c r="D9" s="33">
        <v>1</v>
      </c>
      <c r="E9" s="33"/>
      <c r="F9" s="34"/>
      <c r="G9" s="32"/>
    </row>
    <row r="10" spans="1:7" s="28" customFormat="1" ht="45">
      <c r="A10" s="31">
        <v>5</v>
      </c>
      <c r="B10" s="35" t="s">
        <v>439</v>
      </c>
      <c r="C10" s="116" t="s">
        <v>33</v>
      </c>
      <c r="D10" s="33">
        <v>12</v>
      </c>
      <c r="E10" s="33"/>
      <c r="F10" s="34"/>
      <c r="G10" s="32"/>
    </row>
    <row r="11" spans="1:7" s="28" customFormat="1" ht="45">
      <c r="A11" s="31">
        <v>6</v>
      </c>
      <c r="B11" s="35" t="s">
        <v>440</v>
      </c>
      <c r="C11" s="116" t="s">
        <v>33</v>
      </c>
      <c r="D11" s="33">
        <v>8</v>
      </c>
      <c r="E11" s="33"/>
      <c r="F11" s="34"/>
      <c r="G11" s="32"/>
    </row>
    <row r="12" spans="1:7" s="28" customFormat="1" ht="15">
      <c r="A12" s="31">
        <v>7</v>
      </c>
      <c r="B12" s="35"/>
      <c r="C12" s="116"/>
      <c r="D12" s="33"/>
      <c r="E12" s="33"/>
      <c r="F12" s="34"/>
      <c r="G12" s="32"/>
    </row>
    <row r="13" spans="1:7" s="28" customFormat="1" ht="30">
      <c r="A13" s="31">
        <v>8</v>
      </c>
      <c r="B13" s="112" t="s">
        <v>177</v>
      </c>
      <c r="C13" s="116" t="s">
        <v>33</v>
      </c>
      <c r="D13" s="33">
        <v>2</v>
      </c>
      <c r="E13" s="33"/>
      <c r="F13" s="34"/>
      <c r="G13" s="32"/>
    </row>
    <row r="14" spans="1:7" s="28" customFormat="1" ht="30">
      <c r="A14" s="31">
        <v>9</v>
      </c>
      <c r="B14" s="37" t="s">
        <v>343</v>
      </c>
      <c r="C14" s="116"/>
      <c r="D14" s="31"/>
      <c r="E14" s="38"/>
      <c r="F14" s="34"/>
      <c r="G14" s="32"/>
    </row>
    <row r="15" spans="1:6" s="28" customFormat="1" ht="15">
      <c r="A15" s="47">
        <v>10</v>
      </c>
      <c r="B15" s="45" t="s">
        <v>428</v>
      </c>
      <c r="C15" s="116" t="s">
        <v>502</v>
      </c>
      <c r="D15" s="116" t="s">
        <v>432</v>
      </c>
      <c r="E15" s="46"/>
      <c r="F15" s="34"/>
    </row>
    <row r="16" spans="1:6" s="28" customFormat="1" ht="15">
      <c r="A16" s="47">
        <v>11</v>
      </c>
      <c r="B16" s="102" t="s">
        <v>427</v>
      </c>
      <c r="C16" s="113"/>
      <c r="D16" s="46"/>
      <c r="E16" s="46"/>
      <c r="F16" s="34"/>
    </row>
    <row r="17" spans="1:6" s="28" customFormat="1" ht="75">
      <c r="A17" s="47"/>
      <c r="B17" s="119" t="s">
        <v>501</v>
      </c>
      <c r="C17" s="113" t="s">
        <v>426</v>
      </c>
      <c r="D17" s="46">
        <v>300</v>
      </c>
      <c r="E17" s="46"/>
      <c r="F17" s="34"/>
    </row>
    <row r="18" spans="1:6" s="28" customFormat="1" ht="15">
      <c r="A18" s="47"/>
      <c r="B18" s="119"/>
      <c r="C18" s="113"/>
      <c r="D18" s="46"/>
      <c r="E18" s="46"/>
      <c r="F18" s="34"/>
    </row>
    <row r="19" spans="1:6" s="28" customFormat="1" ht="15">
      <c r="A19" s="47">
        <v>12</v>
      </c>
      <c r="B19" s="161" t="s">
        <v>487</v>
      </c>
      <c r="C19" s="113"/>
      <c r="D19" s="46"/>
      <c r="E19" s="46"/>
      <c r="F19" s="34"/>
    </row>
    <row r="20" spans="1:13" s="42" customFormat="1" ht="15">
      <c r="A20" s="48" t="s">
        <v>224</v>
      </c>
      <c r="B20" s="51" t="s">
        <v>167</v>
      </c>
      <c r="C20" s="49" t="s">
        <v>190</v>
      </c>
      <c r="D20" s="110">
        <v>12</v>
      </c>
      <c r="E20" s="49"/>
      <c r="F20" s="34"/>
      <c r="G20" s="41"/>
      <c r="H20" s="41"/>
      <c r="I20" s="41"/>
      <c r="J20" s="41"/>
      <c r="K20" s="41"/>
      <c r="L20" s="41"/>
      <c r="M20" s="41"/>
    </row>
    <row r="21" spans="1:13" s="42" customFormat="1" ht="15">
      <c r="A21" s="48"/>
      <c r="B21" s="50" t="s">
        <v>43</v>
      </c>
      <c r="C21" s="49"/>
      <c r="D21" s="109"/>
      <c r="E21" s="49"/>
      <c r="F21" s="34"/>
      <c r="G21" s="41"/>
      <c r="H21" s="41"/>
      <c r="I21" s="41"/>
      <c r="J21" s="41"/>
      <c r="K21" s="41"/>
      <c r="L21" s="41"/>
      <c r="M21" s="41"/>
    </row>
    <row r="22" spans="1:13" s="42" customFormat="1" ht="15">
      <c r="A22" s="48"/>
      <c r="B22" s="51" t="s">
        <v>421</v>
      </c>
      <c r="C22" s="49"/>
      <c r="D22" s="109"/>
      <c r="E22" s="49"/>
      <c r="F22" s="34"/>
      <c r="G22" s="40"/>
      <c r="H22" s="40"/>
      <c r="I22" s="40"/>
      <c r="J22" s="40"/>
      <c r="K22" s="40"/>
      <c r="L22" s="40"/>
      <c r="M22" s="40"/>
    </row>
    <row r="23" spans="1:13" s="42" customFormat="1" ht="15">
      <c r="A23" s="48"/>
      <c r="B23" s="52" t="s">
        <v>44</v>
      </c>
      <c r="C23" s="49"/>
      <c r="D23" s="111"/>
      <c r="E23" s="49"/>
      <c r="F23" s="34"/>
      <c r="G23" s="40"/>
      <c r="H23" s="40"/>
      <c r="I23" s="40"/>
      <c r="J23" s="40"/>
      <c r="K23" s="40"/>
      <c r="L23" s="40"/>
      <c r="M23" s="40"/>
    </row>
    <row r="24" spans="1:13" s="42" customFormat="1" ht="15">
      <c r="A24" s="48"/>
      <c r="B24" s="53" t="s">
        <v>45</v>
      </c>
      <c r="C24" s="49"/>
      <c r="D24" s="109"/>
      <c r="E24" s="49"/>
      <c r="F24" s="34"/>
      <c r="G24" s="40"/>
      <c r="H24" s="40"/>
      <c r="I24" s="40"/>
      <c r="J24" s="40"/>
      <c r="K24" s="40"/>
      <c r="L24" s="40"/>
      <c r="M24" s="40"/>
    </row>
    <row r="25" spans="1:13" s="42" customFormat="1" ht="15">
      <c r="A25" s="48"/>
      <c r="B25" s="54" t="s">
        <v>344</v>
      </c>
      <c r="C25" s="49"/>
      <c r="D25" s="109"/>
      <c r="E25" s="49"/>
      <c r="F25" s="34"/>
      <c r="G25" s="40"/>
      <c r="H25" s="40"/>
      <c r="I25" s="40"/>
      <c r="J25" s="40"/>
      <c r="K25" s="40"/>
      <c r="L25" s="40"/>
      <c r="M25" s="40"/>
    </row>
    <row r="26" spans="1:13" s="42" customFormat="1" ht="15">
      <c r="A26" s="48"/>
      <c r="B26" s="55" t="s">
        <v>46</v>
      </c>
      <c r="C26" s="49"/>
      <c r="D26" s="109"/>
      <c r="E26" s="49"/>
      <c r="F26" s="34"/>
      <c r="G26" s="40"/>
      <c r="H26" s="40"/>
      <c r="I26" s="40"/>
      <c r="J26" s="40"/>
      <c r="K26" s="40"/>
      <c r="L26" s="40"/>
      <c r="M26" s="40"/>
    </row>
    <row r="27" spans="1:13" s="42" customFormat="1" ht="15">
      <c r="A27" s="48"/>
      <c r="B27" s="49"/>
      <c r="C27" s="49"/>
      <c r="D27" s="109"/>
      <c r="E27" s="49"/>
      <c r="F27" s="34"/>
      <c r="G27" s="40"/>
      <c r="H27" s="40"/>
      <c r="I27" s="40"/>
      <c r="J27" s="40"/>
      <c r="K27" s="40"/>
      <c r="L27" s="40"/>
      <c r="M27" s="40"/>
    </row>
    <row r="28" spans="1:13" s="42" customFormat="1" ht="15">
      <c r="A28" s="48" t="s">
        <v>225</v>
      </c>
      <c r="B28" s="51" t="s">
        <v>420</v>
      </c>
      <c r="C28" s="49"/>
      <c r="D28" s="110">
        <v>24</v>
      </c>
      <c r="E28" s="49"/>
      <c r="F28" s="34"/>
      <c r="G28" s="40"/>
      <c r="H28" s="40"/>
      <c r="I28" s="40"/>
      <c r="J28" s="40"/>
      <c r="K28" s="40"/>
      <c r="L28" s="40"/>
      <c r="M28" s="40"/>
    </row>
    <row r="29" spans="1:13" s="42" customFormat="1" ht="15">
      <c r="A29" s="48"/>
      <c r="B29" s="51" t="s">
        <v>174</v>
      </c>
      <c r="C29" s="49"/>
      <c r="D29" s="109"/>
      <c r="E29" s="49"/>
      <c r="F29" s="34"/>
      <c r="G29" s="40"/>
      <c r="H29" s="40"/>
      <c r="I29" s="40"/>
      <c r="J29" s="40"/>
      <c r="K29" s="40"/>
      <c r="L29" s="40"/>
      <c r="M29" s="40"/>
    </row>
    <row r="30" spans="1:13" s="42" customFormat="1" ht="15">
      <c r="A30" s="48"/>
      <c r="B30" s="52" t="s">
        <v>345</v>
      </c>
      <c r="C30" s="49"/>
      <c r="D30" s="109"/>
      <c r="E30" s="49"/>
      <c r="F30" s="34"/>
      <c r="G30" s="40"/>
      <c r="H30" s="40"/>
      <c r="I30" s="40"/>
      <c r="J30" s="40"/>
      <c r="K30" s="40"/>
      <c r="L30" s="40"/>
      <c r="M30" s="40"/>
    </row>
    <row r="31" spans="1:13" ht="15">
      <c r="A31" s="48"/>
      <c r="B31" s="53" t="s">
        <v>45</v>
      </c>
      <c r="C31" s="109"/>
      <c r="D31" s="109"/>
      <c r="E31" s="49"/>
      <c r="F31" s="34"/>
      <c r="G31" s="43"/>
      <c r="H31" s="43"/>
      <c r="I31" s="43"/>
      <c r="J31" s="43"/>
      <c r="K31" s="43"/>
      <c r="L31" s="43"/>
      <c r="M31" s="43"/>
    </row>
    <row r="32" spans="1:11" ht="15">
      <c r="A32" s="48"/>
      <c r="B32" s="54" t="s">
        <v>344</v>
      </c>
      <c r="C32" s="109"/>
      <c r="D32" s="109"/>
      <c r="E32" s="49"/>
      <c r="F32" s="34"/>
      <c r="G32" s="39"/>
      <c r="H32" s="39"/>
      <c r="I32" s="39"/>
      <c r="J32" s="39"/>
      <c r="K32" s="39"/>
    </row>
    <row r="33" spans="1:11" ht="15">
      <c r="A33" s="48"/>
      <c r="B33" s="55" t="s">
        <v>46</v>
      </c>
      <c r="C33" s="109"/>
      <c r="D33" s="109"/>
      <c r="E33" s="49"/>
      <c r="F33" s="34"/>
      <c r="K33" s="39"/>
    </row>
    <row r="34" spans="1:6" ht="15">
      <c r="A34" s="48"/>
      <c r="B34" s="49"/>
      <c r="C34" s="109"/>
      <c r="D34" s="109"/>
      <c r="E34" s="49"/>
      <c r="F34" s="34"/>
    </row>
    <row r="35" spans="1:6" ht="15">
      <c r="A35" s="48" t="s">
        <v>488</v>
      </c>
      <c r="B35" s="51" t="s">
        <v>173</v>
      </c>
      <c r="C35" s="109"/>
      <c r="D35" s="111"/>
      <c r="E35" s="49"/>
      <c r="F35" s="34"/>
    </row>
    <row r="36" spans="1:6" ht="15">
      <c r="A36" s="48"/>
      <c r="B36" s="56" t="s">
        <v>425</v>
      </c>
      <c r="C36" s="109"/>
      <c r="D36" s="110">
        <v>2</v>
      </c>
      <c r="E36" s="49"/>
      <c r="F36" s="34"/>
    </row>
    <row r="37" spans="1:6" ht="15">
      <c r="A37" s="48"/>
      <c r="B37" s="56"/>
      <c r="C37" s="109"/>
      <c r="D37" s="109"/>
      <c r="E37" s="49"/>
      <c r="F37" s="34"/>
    </row>
    <row r="38" spans="1:6" ht="15">
      <c r="A38" s="48" t="s">
        <v>489</v>
      </c>
      <c r="B38" s="51" t="s">
        <v>178</v>
      </c>
      <c r="C38" s="109"/>
      <c r="D38" s="111"/>
      <c r="E38" s="49"/>
      <c r="F38" s="34"/>
    </row>
    <row r="39" spans="1:6" ht="15">
      <c r="A39" s="48"/>
      <c r="B39" s="56" t="s">
        <v>424</v>
      </c>
      <c r="C39" s="109"/>
      <c r="D39" s="110">
        <v>4</v>
      </c>
      <c r="E39" s="49"/>
      <c r="F39" s="34"/>
    </row>
    <row r="40" spans="1:6" ht="15">
      <c r="A40" s="48"/>
      <c r="B40" s="56"/>
      <c r="C40" s="109"/>
      <c r="D40" s="109"/>
      <c r="E40" s="107"/>
      <c r="F40" s="34"/>
    </row>
    <row r="41" spans="1:6" ht="15">
      <c r="A41" s="48" t="s">
        <v>490</v>
      </c>
      <c r="B41" s="102" t="s">
        <v>179</v>
      </c>
      <c r="C41" s="109"/>
      <c r="D41" s="103"/>
      <c r="E41" s="104"/>
      <c r="F41" s="34"/>
    </row>
    <row r="42" spans="1:6" ht="15">
      <c r="A42" s="48"/>
      <c r="B42" s="105" t="s">
        <v>346</v>
      </c>
      <c r="C42" s="109"/>
      <c r="D42" s="103"/>
      <c r="E42" s="104"/>
      <c r="F42" s="34"/>
    </row>
    <row r="43" spans="1:6" ht="15">
      <c r="A43" s="48"/>
      <c r="B43" s="105" t="s">
        <v>422</v>
      </c>
      <c r="C43" s="109"/>
      <c r="D43" s="103">
        <v>4</v>
      </c>
      <c r="E43" s="106"/>
      <c r="F43" s="34"/>
    </row>
    <row r="44" spans="1:6" ht="15">
      <c r="A44" s="48"/>
      <c r="B44" s="105" t="s">
        <v>423</v>
      </c>
      <c r="C44" s="109"/>
      <c r="D44" s="103">
        <v>8</v>
      </c>
      <c r="E44" s="106"/>
      <c r="F44" s="34"/>
    </row>
    <row r="45" spans="1:6" ht="15">
      <c r="A45" s="48"/>
      <c r="B45" s="105"/>
      <c r="C45" s="109"/>
      <c r="D45" s="103"/>
      <c r="E45" s="106"/>
      <c r="F45" s="34"/>
    </row>
    <row r="46" spans="1:6" ht="15">
      <c r="A46" s="185"/>
      <c r="B46" s="186"/>
      <c r="C46" s="187"/>
      <c r="D46" s="187"/>
      <c r="E46" s="275" t="s">
        <v>47</v>
      </c>
      <c r="F46" s="341"/>
    </row>
  </sheetData>
  <sheetProtection/>
  <mergeCells count="1">
    <mergeCell ref="A3:F3"/>
  </mergeCells>
  <printOptions/>
  <pageMargins left="0.196527777777778" right="0.196527777777778" top="0.393055555555556" bottom="0.196527777777778" header="0.314583333333333" footer="0.314583333333333"/>
  <pageSetup fitToHeight="2"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G230"/>
  <sheetViews>
    <sheetView view="pageBreakPreview" zoomScale="85" zoomScaleSheetLayoutView="85" workbookViewId="0" topLeftCell="A1">
      <selection activeCell="E7" sqref="E7:F230"/>
    </sheetView>
  </sheetViews>
  <sheetFormatPr defaultColWidth="9.140625" defaultRowHeight="15"/>
  <cols>
    <col min="1" max="1" width="6.421875" style="276" bestFit="1" customWidth="1"/>
    <col min="2" max="2" width="110.8515625" style="286" customWidth="1"/>
    <col min="3" max="3" width="15.7109375" style="276" customWidth="1"/>
    <col min="4" max="4" width="18.7109375" style="276" customWidth="1"/>
    <col min="5" max="5" width="17.7109375" style="276" customWidth="1"/>
    <col min="6" max="6" width="23.421875" style="276" customWidth="1"/>
    <col min="7" max="7" width="33.28125" style="276" customWidth="1"/>
    <col min="8" max="16384" width="9.140625" style="276" customWidth="1"/>
  </cols>
  <sheetData>
    <row r="1" spans="1:6" ht="15">
      <c r="A1" s="446" t="s">
        <v>218</v>
      </c>
      <c r="B1" s="447"/>
      <c r="C1" s="447"/>
      <c r="D1" s="447"/>
      <c r="E1" s="447"/>
      <c r="F1" s="447"/>
    </row>
    <row r="2" spans="1:6" s="277" customFormat="1" ht="15">
      <c r="A2" s="446" t="s">
        <v>219</v>
      </c>
      <c r="B2" s="447"/>
      <c r="C2" s="447"/>
      <c r="D2" s="447"/>
      <c r="E2" s="447"/>
      <c r="F2" s="447"/>
    </row>
    <row r="3" spans="1:6" s="277" customFormat="1" ht="12.75">
      <c r="A3" s="278"/>
      <c r="B3" s="279"/>
      <c r="C3" s="280"/>
      <c r="D3" s="281"/>
      <c r="E3" s="280"/>
      <c r="F3" s="282" t="s">
        <v>472</v>
      </c>
    </row>
    <row r="4" spans="1:6" ht="12.75">
      <c r="A4" s="288" t="s">
        <v>330</v>
      </c>
      <c r="B4" s="289" t="s">
        <v>185</v>
      </c>
      <c r="C4" s="290" t="s">
        <v>186</v>
      </c>
      <c r="D4" s="351" t="s">
        <v>187</v>
      </c>
      <c r="E4" s="291" t="s">
        <v>188</v>
      </c>
      <c r="F4" s="291" t="s">
        <v>189</v>
      </c>
    </row>
    <row r="5" spans="1:6" ht="12.75">
      <c r="A5" s="292"/>
      <c r="B5" s="289"/>
      <c r="C5" s="290"/>
      <c r="D5" s="351" t="s">
        <v>220</v>
      </c>
      <c r="E5" s="291" t="s">
        <v>191</v>
      </c>
      <c r="F5" s="291" t="s">
        <v>191</v>
      </c>
    </row>
    <row r="6" spans="1:6" ht="12.75">
      <c r="A6" s="300"/>
      <c r="B6" s="295"/>
      <c r="C6" s="293"/>
      <c r="D6" s="353"/>
      <c r="E6" s="296"/>
      <c r="F6" s="299"/>
    </row>
    <row r="7" spans="1:6" ht="42.75" customHeight="1">
      <c r="A7" s="292">
        <v>1</v>
      </c>
      <c r="B7" s="289" t="s">
        <v>509</v>
      </c>
      <c r="C7" s="293"/>
      <c r="D7" s="353"/>
      <c r="E7" s="384"/>
      <c r="F7" s="299"/>
    </row>
    <row r="8" spans="1:6" ht="42.75" customHeight="1">
      <c r="A8" s="292">
        <v>1</v>
      </c>
      <c r="B8" s="295" t="s">
        <v>510</v>
      </c>
      <c r="C8" s="293"/>
      <c r="D8" s="353"/>
      <c r="E8" s="384"/>
      <c r="F8" s="299"/>
    </row>
    <row r="9" spans="1:6" ht="15.75">
      <c r="A9" s="292" t="s">
        <v>221</v>
      </c>
      <c r="B9" s="350" t="s">
        <v>511</v>
      </c>
      <c r="C9" s="293" t="s">
        <v>193</v>
      </c>
      <c r="D9" s="353">
        <v>52</v>
      </c>
      <c r="E9" s="384"/>
      <c r="F9" s="299"/>
    </row>
    <row r="10" spans="1:6" ht="15.75">
      <c r="A10" s="292" t="s">
        <v>221</v>
      </c>
      <c r="B10" s="350" t="s">
        <v>512</v>
      </c>
      <c r="C10" s="293" t="s">
        <v>193</v>
      </c>
      <c r="D10" s="353">
        <v>12</v>
      </c>
      <c r="E10" s="384"/>
      <c r="F10" s="299"/>
    </row>
    <row r="11" spans="1:6" ht="12.75">
      <c r="A11" s="292" t="s">
        <v>222</v>
      </c>
      <c r="B11" s="295" t="s">
        <v>513</v>
      </c>
      <c r="C11" s="293" t="s">
        <v>193</v>
      </c>
      <c r="D11" s="353">
        <v>2</v>
      </c>
      <c r="E11" s="384"/>
      <c r="F11" s="299"/>
    </row>
    <row r="12" spans="1:6" ht="12.75">
      <c r="A12" s="292"/>
      <c r="B12" s="295"/>
      <c r="C12" s="293"/>
      <c r="D12" s="353"/>
      <c r="E12" s="384"/>
      <c r="F12" s="299"/>
    </row>
    <row r="13" spans="1:6" ht="12.75">
      <c r="A13" s="292">
        <v>3</v>
      </c>
      <c r="B13" s="289" t="s">
        <v>376</v>
      </c>
      <c r="C13" s="293"/>
      <c r="D13" s="353"/>
      <c r="E13" s="384"/>
      <c r="F13" s="299"/>
    </row>
    <row r="14" spans="1:6" ht="51">
      <c r="A14" s="292" t="s">
        <v>221</v>
      </c>
      <c r="B14" s="295" t="s">
        <v>514</v>
      </c>
      <c r="C14" s="293" t="s">
        <v>193</v>
      </c>
      <c r="D14" s="353">
        <v>77</v>
      </c>
      <c r="E14" s="384"/>
      <c r="F14" s="299"/>
    </row>
    <row r="15" spans="1:6" ht="13.5" customHeight="1">
      <c r="A15" s="292"/>
      <c r="B15" s="295"/>
      <c r="C15" s="293"/>
      <c r="D15" s="353"/>
      <c r="E15" s="384"/>
      <c r="F15" s="299"/>
    </row>
    <row r="16" spans="1:6" ht="12.75">
      <c r="A16" s="292">
        <v>8</v>
      </c>
      <c r="B16" s="289" t="s">
        <v>227</v>
      </c>
      <c r="C16" s="293"/>
      <c r="D16" s="353"/>
      <c r="E16" s="385"/>
      <c r="F16" s="299"/>
    </row>
    <row r="17" spans="1:6" ht="76.5">
      <c r="A17" s="292" t="s">
        <v>221</v>
      </c>
      <c r="B17" s="295" t="s">
        <v>515</v>
      </c>
      <c r="C17" s="293" t="s">
        <v>193</v>
      </c>
      <c r="D17" s="353">
        <v>66</v>
      </c>
      <c r="E17" s="385"/>
      <c r="F17" s="299"/>
    </row>
    <row r="18" spans="1:6" ht="12.75">
      <c r="A18" s="292"/>
      <c r="B18" s="295"/>
      <c r="C18" s="293"/>
      <c r="D18" s="353"/>
      <c r="E18" s="385"/>
      <c r="F18" s="299"/>
    </row>
    <row r="19" spans="1:6" ht="63.75">
      <c r="A19" s="292"/>
      <c r="B19" s="295" t="s">
        <v>519</v>
      </c>
      <c r="C19" s="293" t="s">
        <v>193</v>
      </c>
      <c r="D19" s="353" t="s">
        <v>435</v>
      </c>
      <c r="E19" s="385"/>
      <c r="F19" s="299"/>
    </row>
    <row r="20" spans="1:6" ht="12.75">
      <c r="A20" s="292"/>
      <c r="B20" s="295"/>
      <c r="C20" s="293"/>
      <c r="D20" s="353"/>
      <c r="E20" s="385"/>
      <c r="F20" s="299"/>
    </row>
    <row r="21" spans="1:6" ht="12.75">
      <c r="A21" s="301">
        <v>10</v>
      </c>
      <c r="B21" s="298" t="s">
        <v>359</v>
      </c>
      <c r="C21" s="302"/>
      <c r="D21" s="354"/>
      <c r="E21" s="386"/>
      <c r="F21" s="299"/>
    </row>
    <row r="22" spans="1:6" ht="12.75">
      <c r="A22" s="301" t="s">
        <v>163</v>
      </c>
      <c r="B22" s="303" t="s">
        <v>360</v>
      </c>
      <c r="C22" s="302"/>
      <c r="D22" s="354"/>
      <c r="E22" s="386"/>
      <c r="F22" s="299"/>
    </row>
    <row r="23" spans="1:6" ht="38.25">
      <c r="A23" s="301"/>
      <c r="B23" s="203" t="s">
        <v>361</v>
      </c>
      <c r="C23" s="302"/>
      <c r="D23" s="354"/>
      <c r="E23" s="386"/>
      <c r="F23" s="299"/>
    </row>
    <row r="24" spans="1:6" ht="12.75">
      <c r="A24" s="304"/>
      <c r="B24" s="203"/>
      <c r="C24" s="302"/>
      <c r="D24" s="354"/>
      <c r="E24" s="386"/>
      <c r="F24" s="299"/>
    </row>
    <row r="25" spans="1:6" ht="14.25">
      <c r="A25" s="301" t="s">
        <v>222</v>
      </c>
      <c r="B25" s="203" t="s">
        <v>362</v>
      </c>
      <c r="C25" s="302" t="s">
        <v>195</v>
      </c>
      <c r="D25" s="354" t="s">
        <v>194</v>
      </c>
      <c r="E25" s="386"/>
      <c r="F25" s="299"/>
    </row>
    <row r="26" spans="1:6" ht="14.25">
      <c r="A26" s="301" t="s">
        <v>223</v>
      </c>
      <c r="B26" s="203" t="s">
        <v>363</v>
      </c>
      <c r="C26" s="302" t="s">
        <v>195</v>
      </c>
      <c r="D26" s="354">
        <v>80</v>
      </c>
      <c r="E26" s="386"/>
      <c r="F26" s="299"/>
    </row>
    <row r="27" spans="1:6" ht="25.5">
      <c r="A27" s="304" t="s">
        <v>196</v>
      </c>
      <c r="B27" s="298" t="s">
        <v>364</v>
      </c>
      <c r="C27" s="302"/>
      <c r="D27" s="354"/>
      <c r="E27" s="386"/>
      <c r="F27" s="299"/>
    </row>
    <row r="28" spans="1:6" ht="12.75">
      <c r="A28" s="304"/>
      <c r="B28" s="298"/>
      <c r="C28" s="302"/>
      <c r="D28" s="354"/>
      <c r="E28" s="386"/>
      <c r="F28" s="299"/>
    </row>
    <row r="29" spans="1:6" ht="12.75">
      <c r="A29" s="301" t="s">
        <v>211</v>
      </c>
      <c r="B29" s="303" t="s">
        <v>365</v>
      </c>
      <c r="C29" s="302"/>
      <c r="D29" s="354"/>
      <c r="E29" s="386"/>
      <c r="F29" s="299"/>
    </row>
    <row r="30" spans="1:6" ht="25.5">
      <c r="A30" s="301"/>
      <c r="B30" s="203" t="s">
        <v>366</v>
      </c>
      <c r="C30" s="302"/>
      <c r="D30" s="354"/>
      <c r="E30" s="386"/>
      <c r="F30" s="299"/>
    </row>
    <row r="31" spans="1:6" ht="12.75">
      <c r="A31" s="301" t="s">
        <v>221</v>
      </c>
      <c r="B31" s="203" t="s">
        <v>367</v>
      </c>
      <c r="C31" s="302" t="s">
        <v>193</v>
      </c>
      <c r="D31" s="354" t="s">
        <v>194</v>
      </c>
      <c r="E31" s="386"/>
      <c r="F31" s="299"/>
    </row>
    <row r="32" spans="1:6" ht="12.75">
      <c r="A32" s="301" t="s">
        <v>222</v>
      </c>
      <c r="B32" s="203" t="s">
        <v>368</v>
      </c>
      <c r="C32" s="302" t="s">
        <v>193</v>
      </c>
      <c r="D32" s="354" t="s">
        <v>194</v>
      </c>
      <c r="E32" s="386"/>
      <c r="F32" s="299"/>
    </row>
    <row r="33" spans="1:6" ht="12.75">
      <c r="A33" s="301" t="s">
        <v>223</v>
      </c>
      <c r="B33" s="203" t="s">
        <v>369</v>
      </c>
      <c r="C33" s="302" t="s">
        <v>193</v>
      </c>
      <c r="D33" s="354">
        <v>8</v>
      </c>
      <c r="E33" s="386"/>
      <c r="F33" s="299"/>
    </row>
    <row r="34" spans="1:6" ht="12.75">
      <c r="A34" s="301" t="s">
        <v>228</v>
      </c>
      <c r="B34" s="203" t="s">
        <v>370</v>
      </c>
      <c r="C34" s="302" t="s">
        <v>193</v>
      </c>
      <c r="D34" s="354" t="s">
        <v>194</v>
      </c>
      <c r="E34" s="386"/>
      <c r="F34" s="299"/>
    </row>
    <row r="35" spans="1:6" ht="12.75">
      <c r="A35" s="301"/>
      <c r="B35" s="203"/>
      <c r="C35" s="302"/>
      <c r="D35" s="354"/>
      <c r="E35" s="386"/>
      <c r="F35" s="299"/>
    </row>
    <row r="36" spans="1:6" ht="12.75">
      <c r="A36" s="301">
        <v>11</v>
      </c>
      <c r="B36" s="303" t="s">
        <v>371</v>
      </c>
      <c r="C36" s="302"/>
      <c r="D36" s="354"/>
      <c r="E36" s="386"/>
      <c r="F36" s="299"/>
    </row>
    <row r="37" spans="1:6" ht="25.5">
      <c r="A37" s="301"/>
      <c r="B37" s="203" t="s">
        <v>372</v>
      </c>
      <c r="C37" s="302"/>
      <c r="D37" s="354"/>
      <c r="E37" s="386"/>
      <c r="F37" s="299"/>
    </row>
    <row r="38" spans="1:6" ht="12.75">
      <c r="A38" s="301" t="s">
        <v>221</v>
      </c>
      <c r="B38" s="203" t="s">
        <v>377</v>
      </c>
      <c r="C38" s="302" t="s">
        <v>193</v>
      </c>
      <c r="D38" s="354">
        <v>16</v>
      </c>
      <c r="E38" s="386"/>
      <c r="F38" s="299"/>
    </row>
    <row r="39" spans="1:6" ht="12.75">
      <c r="A39" s="301" t="s">
        <v>222</v>
      </c>
      <c r="B39" s="203" t="s">
        <v>373</v>
      </c>
      <c r="C39" s="302" t="s">
        <v>193</v>
      </c>
      <c r="D39" s="354">
        <v>2</v>
      </c>
      <c r="E39" s="386"/>
      <c r="F39" s="299"/>
    </row>
    <row r="40" spans="1:6" ht="12.75">
      <c r="A40" s="301"/>
      <c r="B40" s="203"/>
      <c r="C40" s="302"/>
      <c r="D40" s="354"/>
      <c r="E40" s="386"/>
      <c r="F40" s="299"/>
    </row>
    <row r="41" spans="1:6" ht="12.75">
      <c r="A41" s="304" t="s">
        <v>374</v>
      </c>
      <c r="B41" s="298" t="s">
        <v>375</v>
      </c>
      <c r="C41" s="302"/>
      <c r="D41" s="354"/>
      <c r="E41" s="386"/>
      <c r="F41" s="299"/>
    </row>
    <row r="42" spans="1:6" ht="25.5">
      <c r="A42" s="292">
        <v>12</v>
      </c>
      <c r="B42" s="289" t="s">
        <v>229</v>
      </c>
      <c r="C42" s="293"/>
      <c r="D42" s="353"/>
      <c r="E42" s="385"/>
      <c r="F42" s="299"/>
    </row>
    <row r="43" spans="1:6" ht="27">
      <c r="A43" s="292" t="s">
        <v>221</v>
      </c>
      <c r="B43" s="295" t="s">
        <v>230</v>
      </c>
      <c r="C43" s="293" t="s">
        <v>193</v>
      </c>
      <c r="D43" s="353">
        <v>1</v>
      </c>
      <c r="E43" s="385"/>
      <c r="F43" s="299"/>
    </row>
    <row r="44" spans="1:6" ht="27">
      <c r="A44" s="292" t="s">
        <v>222</v>
      </c>
      <c r="B44" s="295" t="s">
        <v>231</v>
      </c>
      <c r="C44" s="293" t="s">
        <v>193</v>
      </c>
      <c r="D44" s="353" t="s">
        <v>194</v>
      </c>
      <c r="E44" s="385"/>
      <c r="F44" s="299"/>
    </row>
    <row r="45" spans="1:6" ht="27">
      <c r="A45" s="292" t="s">
        <v>223</v>
      </c>
      <c r="B45" s="295" t="s">
        <v>232</v>
      </c>
      <c r="C45" s="293" t="s">
        <v>193</v>
      </c>
      <c r="D45" s="353">
        <v>2</v>
      </c>
      <c r="E45" s="385"/>
      <c r="F45" s="299"/>
    </row>
    <row r="46" spans="1:6" ht="12.75">
      <c r="A46" s="292"/>
      <c r="B46" s="295"/>
      <c r="C46" s="293"/>
      <c r="D46" s="353"/>
      <c r="E46" s="385"/>
      <c r="F46" s="299"/>
    </row>
    <row r="47" spans="1:6" ht="12.75">
      <c r="A47" s="292">
        <v>13</v>
      </c>
      <c r="B47" s="297" t="s">
        <v>233</v>
      </c>
      <c r="C47" s="293"/>
      <c r="D47" s="353"/>
      <c r="E47" s="385"/>
      <c r="F47" s="299"/>
    </row>
    <row r="48" spans="1:6" ht="12.75">
      <c r="A48" s="292" t="s">
        <v>163</v>
      </c>
      <c r="B48" s="289" t="s">
        <v>234</v>
      </c>
      <c r="C48" s="293"/>
      <c r="D48" s="353"/>
      <c r="E48" s="385"/>
      <c r="F48" s="299"/>
    </row>
    <row r="49" spans="1:6" s="283" customFormat="1" ht="12.75">
      <c r="A49" s="292" t="s">
        <v>221</v>
      </c>
      <c r="B49" s="295" t="s">
        <v>235</v>
      </c>
      <c r="C49" s="293" t="s">
        <v>193</v>
      </c>
      <c r="D49" s="353" t="s">
        <v>194</v>
      </c>
      <c r="E49" s="385"/>
      <c r="F49" s="299"/>
    </row>
    <row r="50" spans="1:6" ht="12.75">
      <c r="A50" s="292" t="s">
        <v>222</v>
      </c>
      <c r="B50" s="295" t="s">
        <v>391</v>
      </c>
      <c r="C50" s="293" t="s">
        <v>193</v>
      </c>
      <c r="D50" s="353">
        <v>2</v>
      </c>
      <c r="E50" s="385"/>
      <c r="F50" s="299"/>
    </row>
    <row r="51" spans="1:6" ht="12.75">
      <c r="A51" s="292"/>
      <c r="B51" s="295"/>
      <c r="C51" s="293"/>
      <c r="D51" s="353"/>
      <c r="E51" s="385"/>
      <c r="F51" s="299"/>
    </row>
    <row r="52" spans="1:6" ht="12.75">
      <c r="A52" s="292" t="s">
        <v>48</v>
      </c>
      <c r="B52" s="289" t="s">
        <v>236</v>
      </c>
      <c r="C52" s="293"/>
      <c r="D52" s="353"/>
      <c r="E52" s="385"/>
      <c r="F52" s="299"/>
    </row>
    <row r="53" spans="1:6" ht="14.25">
      <c r="A53" s="292" t="s">
        <v>221</v>
      </c>
      <c r="B53" s="295" t="s">
        <v>237</v>
      </c>
      <c r="C53" s="293" t="s">
        <v>195</v>
      </c>
      <c r="D53" s="353" t="s">
        <v>194</v>
      </c>
      <c r="E53" s="385"/>
      <c r="F53" s="299"/>
    </row>
    <row r="54" spans="1:6" s="283" customFormat="1" ht="14.25">
      <c r="A54" s="292" t="s">
        <v>222</v>
      </c>
      <c r="B54" s="295" t="s">
        <v>392</v>
      </c>
      <c r="C54" s="293" t="s">
        <v>195</v>
      </c>
      <c r="D54" s="353">
        <v>60</v>
      </c>
      <c r="E54" s="385"/>
      <c r="F54" s="299"/>
    </row>
    <row r="55" spans="1:6" ht="12.75">
      <c r="A55" s="292"/>
      <c r="B55" s="295"/>
      <c r="C55" s="293"/>
      <c r="D55" s="353"/>
      <c r="E55" s="385"/>
      <c r="F55" s="299"/>
    </row>
    <row r="56" spans="1:6" ht="12.75">
      <c r="A56" s="292">
        <v>14</v>
      </c>
      <c r="B56" s="297" t="s">
        <v>517</v>
      </c>
      <c r="C56" s="293"/>
      <c r="D56" s="353"/>
      <c r="E56" s="385"/>
      <c r="F56" s="299"/>
    </row>
    <row r="57" spans="1:6" ht="51">
      <c r="A57" s="292" t="s">
        <v>210</v>
      </c>
      <c r="B57" s="295" t="s">
        <v>516</v>
      </c>
      <c r="C57" s="293"/>
      <c r="D57" s="353"/>
      <c r="E57" s="385"/>
      <c r="F57" s="299"/>
    </row>
    <row r="58" spans="1:6" ht="12.75">
      <c r="A58" s="292" t="s">
        <v>221</v>
      </c>
      <c r="B58" s="295" t="s">
        <v>238</v>
      </c>
      <c r="C58" s="293" t="s">
        <v>195</v>
      </c>
      <c r="D58" s="353">
        <v>10</v>
      </c>
      <c r="E58" s="385"/>
      <c r="F58" s="299"/>
    </row>
    <row r="59" spans="1:6" ht="12.75">
      <c r="A59" s="292" t="s">
        <v>222</v>
      </c>
      <c r="B59" s="295" t="s">
        <v>239</v>
      </c>
      <c r="C59" s="293" t="s">
        <v>195</v>
      </c>
      <c r="D59" s="353" t="s">
        <v>194</v>
      </c>
      <c r="E59" s="385"/>
      <c r="F59" s="299"/>
    </row>
    <row r="60" spans="1:6" ht="12.75">
      <c r="A60" s="294"/>
      <c r="B60" s="305"/>
      <c r="C60" s="294"/>
      <c r="D60" s="352"/>
      <c r="E60" s="385"/>
      <c r="F60" s="299"/>
    </row>
    <row r="61" spans="1:6" ht="12.75">
      <c r="A61" s="288" t="s">
        <v>198</v>
      </c>
      <c r="B61" s="297" t="s">
        <v>213</v>
      </c>
      <c r="C61" s="293"/>
      <c r="D61" s="353"/>
      <c r="E61" s="385"/>
      <c r="F61" s="299"/>
    </row>
    <row r="62" spans="1:6" ht="12.75">
      <c r="A62" s="294"/>
      <c r="B62" s="306" t="s">
        <v>240</v>
      </c>
      <c r="C62" s="294"/>
      <c r="D62" s="352"/>
      <c r="E62" s="385"/>
      <c r="F62" s="299"/>
    </row>
    <row r="63" spans="1:6" ht="25.5">
      <c r="A63" s="292" t="s">
        <v>210</v>
      </c>
      <c r="B63" s="295" t="s">
        <v>241</v>
      </c>
      <c r="C63" s="295"/>
      <c r="D63" s="355"/>
      <c r="E63" s="385"/>
      <c r="F63" s="299"/>
    </row>
    <row r="64" spans="1:6" ht="51">
      <c r="A64" s="292" t="s">
        <v>211</v>
      </c>
      <c r="B64" s="295" t="s">
        <v>242</v>
      </c>
      <c r="C64" s="295"/>
      <c r="D64" s="355"/>
      <c r="E64" s="385"/>
      <c r="F64" s="299"/>
    </row>
    <row r="65" spans="1:6" ht="25.5">
      <c r="A65" s="292" t="s">
        <v>243</v>
      </c>
      <c r="B65" s="295" t="s">
        <v>244</v>
      </c>
      <c r="C65" s="295"/>
      <c r="D65" s="355"/>
      <c r="E65" s="385"/>
      <c r="F65" s="299"/>
    </row>
    <row r="66" spans="1:6" ht="12.75">
      <c r="A66" s="292" t="s">
        <v>245</v>
      </c>
      <c r="B66" s="295" t="s">
        <v>246</v>
      </c>
      <c r="C66" s="295"/>
      <c r="D66" s="355"/>
      <c r="E66" s="385"/>
      <c r="F66" s="299"/>
    </row>
    <row r="67" spans="1:6" ht="12.75">
      <c r="A67" s="292" t="s">
        <v>247</v>
      </c>
      <c r="B67" s="307" t="s">
        <v>248</v>
      </c>
      <c r="C67" s="295"/>
      <c r="D67" s="355"/>
      <c r="E67" s="385"/>
      <c r="F67" s="299"/>
    </row>
    <row r="68" spans="1:6" ht="12.75">
      <c r="A68" s="292" t="s">
        <v>249</v>
      </c>
      <c r="B68" s="295" t="s">
        <v>250</v>
      </c>
      <c r="C68" s="295"/>
      <c r="D68" s="355"/>
      <c r="E68" s="385"/>
      <c r="F68" s="299"/>
    </row>
    <row r="69" spans="1:6" ht="12.75">
      <c r="A69" s="292"/>
      <c r="B69" s="297"/>
      <c r="C69" s="293"/>
      <c r="D69" s="353"/>
      <c r="E69" s="385"/>
      <c r="F69" s="299"/>
    </row>
    <row r="70" spans="1:6" ht="12.75">
      <c r="A70" s="292">
        <v>1</v>
      </c>
      <c r="B70" s="297" t="s">
        <v>251</v>
      </c>
      <c r="C70" s="293"/>
      <c r="D70" s="353"/>
      <c r="E70" s="385"/>
      <c r="F70" s="299"/>
    </row>
    <row r="71" spans="1:6" ht="38.25">
      <c r="A71" s="292" t="s">
        <v>211</v>
      </c>
      <c r="B71" s="295" t="s">
        <v>252</v>
      </c>
      <c r="C71" s="293"/>
      <c r="D71" s="353"/>
      <c r="E71" s="385"/>
      <c r="F71" s="299"/>
    </row>
    <row r="72" spans="1:6" ht="12.75">
      <c r="A72" s="292" t="s">
        <v>221</v>
      </c>
      <c r="B72" s="295" t="s">
        <v>474</v>
      </c>
      <c r="C72" s="293" t="s">
        <v>195</v>
      </c>
      <c r="D72" s="353" t="s">
        <v>194</v>
      </c>
      <c r="E72" s="385"/>
      <c r="F72" s="299"/>
    </row>
    <row r="73" spans="1:6" ht="12.75">
      <c r="A73" s="292" t="s">
        <v>222</v>
      </c>
      <c r="B73" s="295" t="s">
        <v>475</v>
      </c>
      <c r="C73" s="293" t="s">
        <v>195</v>
      </c>
      <c r="D73" s="353">
        <v>350</v>
      </c>
      <c r="E73" s="385"/>
      <c r="F73" s="299"/>
    </row>
    <row r="74" spans="1:6" ht="12.75">
      <c r="A74" s="292" t="s">
        <v>223</v>
      </c>
      <c r="B74" s="295" t="s">
        <v>476</v>
      </c>
      <c r="C74" s="293" t="s">
        <v>195</v>
      </c>
      <c r="D74" s="353">
        <v>50</v>
      </c>
      <c r="E74" s="385"/>
      <c r="F74" s="299"/>
    </row>
    <row r="75" spans="1:6" ht="12.75">
      <c r="A75" s="292"/>
      <c r="B75" s="295"/>
      <c r="C75" s="293"/>
      <c r="D75" s="353"/>
      <c r="E75" s="385"/>
      <c r="F75" s="299"/>
    </row>
    <row r="76" spans="1:6" ht="12.75">
      <c r="A76" s="292">
        <v>2</v>
      </c>
      <c r="B76" s="297" t="s">
        <v>253</v>
      </c>
      <c r="C76" s="293"/>
      <c r="D76" s="353"/>
      <c r="E76" s="385"/>
      <c r="F76" s="299"/>
    </row>
    <row r="77" spans="1:6" ht="38.25">
      <c r="A77" s="292" t="s">
        <v>210</v>
      </c>
      <c r="B77" s="295" t="s">
        <v>254</v>
      </c>
      <c r="C77" s="293"/>
      <c r="D77" s="353"/>
      <c r="E77" s="385"/>
      <c r="F77" s="299"/>
    </row>
    <row r="78" spans="1:6" ht="12.75">
      <c r="A78" s="292" t="s">
        <v>221</v>
      </c>
      <c r="B78" s="295" t="s">
        <v>255</v>
      </c>
      <c r="C78" s="293" t="s">
        <v>195</v>
      </c>
      <c r="D78" s="353"/>
      <c r="E78" s="385"/>
      <c r="F78" s="299"/>
    </row>
    <row r="79" spans="1:6" ht="12.75">
      <c r="A79" s="292" t="s">
        <v>222</v>
      </c>
      <c r="B79" s="295" t="s">
        <v>256</v>
      </c>
      <c r="C79" s="293" t="s">
        <v>195</v>
      </c>
      <c r="D79" s="353">
        <v>230</v>
      </c>
      <c r="E79" s="385"/>
      <c r="F79" s="299"/>
    </row>
    <row r="80" spans="1:6" ht="12.75">
      <c r="A80" s="292" t="s">
        <v>223</v>
      </c>
      <c r="B80" s="295" t="s">
        <v>257</v>
      </c>
      <c r="C80" s="293" t="s">
        <v>195</v>
      </c>
      <c r="D80" s="353">
        <v>20</v>
      </c>
      <c r="E80" s="385"/>
      <c r="F80" s="299"/>
    </row>
    <row r="81" spans="1:6" s="284" customFormat="1" ht="12.75">
      <c r="A81" s="292"/>
      <c r="B81" s="295"/>
      <c r="C81" s="293"/>
      <c r="D81" s="353"/>
      <c r="E81" s="385"/>
      <c r="F81" s="299"/>
    </row>
    <row r="82" spans="1:6" ht="12.75">
      <c r="A82" s="292">
        <v>3</v>
      </c>
      <c r="B82" s="297" t="s">
        <v>258</v>
      </c>
      <c r="C82" s="293"/>
      <c r="D82" s="353"/>
      <c r="E82" s="385"/>
      <c r="F82" s="299"/>
    </row>
    <row r="83" spans="1:6" ht="12.75">
      <c r="A83" s="292"/>
      <c r="B83" s="295" t="s">
        <v>259</v>
      </c>
      <c r="C83" s="293" t="s">
        <v>193</v>
      </c>
      <c r="D83" s="353">
        <v>90</v>
      </c>
      <c r="E83" s="385"/>
      <c r="F83" s="299"/>
    </row>
    <row r="84" spans="1:6" ht="12.75">
      <c r="A84" s="292"/>
      <c r="B84" s="295"/>
      <c r="C84" s="293"/>
      <c r="D84" s="353"/>
      <c r="E84" s="385"/>
      <c r="F84" s="299"/>
    </row>
    <row r="85" spans="1:6" ht="12.75">
      <c r="A85" s="292">
        <v>4</v>
      </c>
      <c r="B85" s="297" t="s">
        <v>260</v>
      </c>
      <c r="C85" s="293"/>
      <c r="D85" s="353"/>
      <c r="E85" s="385"/>
      <c r="F85" s="299"/>
    </row>
    <row r="86" spans="1:6" ht="25.5">
      <c r="A86" s="292"/>
      <c r="B86" s="295" t="s">
        <v>261</v>
      </c>
      <c r="C86" s="293" t="s">
        <v>193</v>
      </c>
      <c r="D86" s="353">
        <v>12</v>
      </c>
      <c r="E86" s="385"/>
      <c r="F86" s="299"/>
    </row>
    <row r="87" spans="1:6" ht="12.75">
      <c r="A87" s="292"/>
      <c r="B87" s="295"/>
      <c r="C87" s="293"/>
      <c r="D87" s="353"/>
      <c r="E87" s="385"/>
      <c r="F87" s="299"/>
    </row>
    <row r="88" spans="1:6" ht="12.75">
      <c r="A88" s="292">
        <v>5</v>
      </c>
      <c r="B88" s="297" t="s">
        <v>262</v>
      </c>
      <c r="C88" s="293"/>
      <c r="D88" s="353"/>
      <c r="E88" s="385"/>
      <c r="F88" s="299"/>
    </row>
    <row r="89" spans="1:6" ht="12.75">
      <c r="A89" s="292"/>
      <c r="B89" s="295" t="s">
        <v>263</v>
      </c>
      <c r="C89" s="293" t="s">
        <v>195</v>
      </c>
      <c r="D89" s="353">
        <v>120</v>
      </c>
      <c r="E89" s="385"/>
      <c r="F89" s="299"/>
    </row>
    <row r="90" spans="1:6" ht="12.75">
      <c r="A90" s="292"/>
      <c r="B90" s="295"/>
      <c r="C90" s="293"/>
      <c r="D90" s="353"/>
      <c r="E90" s="385"/>
      <c r="F90" s="299"/>
    </row>
    <row r="91" spans="1:6" ht="12.75">
      <c r="A91" s="292">
        <v>6</v>
      </c>
      <c r="B91" s="297" t="s">
        <v>264</v>
      </c>
      <c r="C91" s="293"/>
      <c r="D91" s="353"/>
      <c r="E91" s="385"/>
      <c r="F91" s="299"/>
    </row>
    <row r="92" spans="1:6" ht="63.75">
      <c r="A92" s="292"/>
      <c r="B92" s="295" t="s">
        <v>508</v>
      </c>
      <c r="C92" s="293"/>
      <c r="D92" s="353"/>
      <c r="E92" s="385"/>
      <c r="F92" s="299"/>
    </row>
    <row r="93" spans="1:6" ht="12.75">
      <c r="A93" s="292"/>
      <c r="B93" s="289" t="s">
        <v>265</v>
      </c>
      <c r="C93" s="293"/>
      <c r="D93" s="353"/>
      <c r="E93" s="385"/>
      <c r="F93" s="299"/>
    </row>
    <row r="94" spans="1:6" ht="12.75">
      <c r="A94" s="292" t="s">
        <v>221</v>
      </c>
      <c r="B94" s="295" t="s">
        <v>266</v>
      </c>
      <c r="C94" s="293" t="s">
        <v>195</v>
      </c>
      <c r="D94" s="353">
        <v>20</v>
      </c>
      <c r="E94" s="385"/>
      <c r="F94" s="299"/>
    </row>
    <row r="95" spans="1:6" ht="12.75">
      <c r="A95" s="292" t="s">
        <v>222</v>
      </c>
      <c r="B95" s="295" t="s">
        <v>267</v>
      </c>
      <c r="C95" s="293" t="s">
        <v>195</v>
      </c>
      <c r="D95" s="353">
        <v>55</v>
      </c>
      <c r="E95" s="385"/>
      <c r="F95" s="299"/>
    </row>
    <row r="96" spans="1:6" ht="12.75">
      <c r="A96" s="292" t="s">
        <v>223</v>
      </c>
      <c r="B96" s="295" t="s">
        <v>268</v>
      </c>
      <c r="C96" s="293" t="s">
        <v>195</v>
      </c>
      <c r="D96" s="353">
        <v>40</v>
      </c>
      <c r="E96" s="385"/>
      <c r="F96" s="299"/>
    </row>
    <row r="97" spans="1:6" ht="12.75">
      <c r="A97" s="292"/>
      <c r="B97" s="295"/>
      <c r="C97" s="293"/>
      <c r="D97" s="353"/>
      <c r="E97" s="385"/>
      <c r="F97" s="299"/>
    </row>
    <row r="98" spans="1:6" ht="12.75">
      <c r="A98" s="288" t="s">
        <v>208</v>
      </c>
      <c r="B98" s="297" t="s">
        <v>214</v>
      </c>
      <c r="C98" s="293"/>
      <c r="D98" s="353"/>
      <c r="E98" s="384"/>
      <c r="F98" s="299"/>
    </row>
    <row r="99" spans="1:6" ht="12.75">
      <c r="A99" s="292">
        <v>1</v>
      </c>
      <c r="B99" s="297" t="s">
        <v>269</v>
      </c>
      <c r="C99" s="293"/>
      <c r="D99" s="353"/>
      <c r="E99" s="384"/>
      <c r="F99" s="299"/>
    </row>
    <row r="100" spans="1:6" ht="25.5">
      <c r="A100" s="292"/>
      <c r="B100" s="295" t="s">
        <v>270</v>
      </c>
      <c r="C100" s="293"/>
      <c r="D100" s="353"/>
      <c r="E100" s="384"/>
      <c r="F100" s="299"/>
    </row>
    <row r="101" spans="1:6" ht="12.75">
      <c r="A101" s="292"/>
      <c r="B101" s="297" t="s">
        <v>271</v>
      </c>
      <c r="C101" s="293"/>
      <c r="D101" s="353"/>
      <c r="E101" s="384"/>
      <c r="F101" s="299"/>
    </row>
    <row r="102" spans="1:6" ht="12.75">
      <c r="A102" s="292" t="s">
        <v>221</v>
      </c>
      <c r="B102" s="295" t="s">
        <v>477</v>
      </c>
      <c r="C102" s="293" t="s">
        <v>195</v>
      </c>
      <c r="D102" s="353">
        <v>50</v>
      </c>
      <c r="E102" s="384"/>
      <c r="F102" s="299"/>
    </row>
    <row r="103" spans="1:6" ht="12.75">
      <c r="A103" s="292"/>
      <c r="B103" s="295"/>
      <c r="C103" s="293"/>
      <c r="D103" s="353"/>
      <c r="E103" s="384"/>
      <c r="F103" s="299"/>
    </row>
    <row r="104" spans="1:6" ht="12.75">
      <c r="A104" s="292">
        <v>2</v>
      </c>
      <c r="B104" s="297" t="s">
        <v>272</v>
      </c>
      <c r="C104" s="293"/>
      <c r="D104" s="353"/>
      <c r="E104" s="384"/>
      <c r="F104" s="299"/>
    </row>
    <row r="105" spans="1:6" ht="51">
      <c r="A105" s="292"/>
      <c r="B105" s="295" t="s">
        <v>273</v>
      </c>
      <c r="C105" s="293"/>
      <c r="D105" s="353"/>
      <c r="E105" s="384"/>
      <c r="F105" s="299"/>
    </row>
    <row r="106" spans="1:6" ht="12.75">
      <c r="A106" s="292"/>
      <c r="B106" s="297" t="s">
        <v>271</v>
      </c>
      <c r="C106" s="293"/>
      <c r="D106" s="353"/>
      <c r="E106" s="384"/>
      <c r="F106" s="299"/>
    </row>
    <row r="107" spans="1:6" ht="12.75">
      <c r="A107" s="292" t="s">
        <v>221</v>
      </c>
      <c r="B107" s="295" t="s">
        <v>478</v>
      </c>
      <c r="C107" s="293" t="s">
        <v>195</v>
      </c>
      <c r="D107" s="353">
        <v>50</v>
      </c>
      <c r="E107" s="384"/>
      <c r="F107" s="299"/>
    </row>
    <row r="108" spans="1:6" ht="12.75">
      <c r="A108" s="292" t="s">
        <v>222</v>
      </c>
      <c r="B108" s="295" t="s">
        <v>479</v>
      </c>
      <c r="C108" s="293" t="s">
        <v>195</v>
      </c>
      <c r="D108" s="353">
        <v>80</v>
      </c>
      <c r="E108" s="384"/>
      <c r="F108" s="299"/>
    </row>
    <row r="109" spans="1:6" ht="12.75">
      <c r="A109" s="292"/>
      <c r="B109" s="295"/>
      <c r="C109" s="293"/>
      <c r="D109" s="353"/>
      <c r="E109" s="384"/>
      <c r="F109" s="299"/>
    </row>
    <row r="110" spans="1:6" ht="12.75">
      <c r="A110" s="292">
        <v>4</v>
      </c>
      <c r="B110" s="297" t="s">
        <v>480</v>
      </c>
      <c r="C110" s="293"/>
      <c r="D110" s="353"/>
      <c r="E110" s="384"/>
      <c r="F110" s="299"/>
    </row>
    <row r="111" spans="1:6" s="284" customFormat="1" ht="25.5">
      <c r="A111" s="292"/>
      <c r="B111" s="295" t="s">
        <v>274</v>
      </c>
      <c r="C111" s="293"/>
      <c r="D111" s="353"/>
      <c r="E111" s="384"/>
      <c r="F111" s="299"/>
    </row>
    <row r="112" spans="1:6" s="284" customFormat="1" ht="12.75">
      <c r="A112" s="292" t="s">
        <v>224</v>
      </c>
      <c r="B112" s="295" t="s">
        <v>399</v>
      </c>
      <c r="C112" s="293" t="s">
        <v>195</v>
      </c>
      <c r="D112" s="353">
        <v>60</v>
      </c>
      <c r="E112" s="384"/>
      <c r="F112" s="299"/>
    </row>
    <row r="113" spans="1:6" s="284" customFormat="1" ht="12.75">
      <c r="A113" s="292" t="s">
        <v>225</v>
      </c>
      <c r="B113" s="295" t="s">
        <v>275</v>
      </c>
      <c r="C113" s="293" t="s">
        <v>195</v>
      </c>
      <c r="D113" s="353">
        <v>60</v>
      </c>
      <c r="E113" s="384"/>
      <c r="F113" s="299"/>
    </row>
    <row r="114" spans="1:6" ht="12.75">
      <c r="A114" s="292"/>
      <c r="B114" s="295"/>
      <c r="C114" s="293"/>
      <c r="D114" s="353"/>
      <c r="E114" s="384"/>
      <c r="F114" s="299"/>
    </row>
    <row r="115" spans="1:6" ht="12.75">
      <c r="A115" s="292" t="s">
        <v>196</v>
      </c>
      <c r="B115" s="289" t="s">
        <v>276</v>
      </c>
      <c r="C115" s="293"/>
      <c r="D115" s="353"/>
      <c r="E115" s="384"/>
      <c r="F115" s="299"/>
    </row>
    <row r="116" spans="1:6" ht="12.75">
      <c r="A116" s="292"/>
      <c r="B116" s="295"/>
      <c r="C116" s="293"/>
      <c r="D116" s="356"/>
      <c r="E116" s="384"/>
      <c r="F116" s="299"/>
    </row>
    <row r="117" spans="1:6" ht="12.75">
      <c r="A117" s="292">
        <v>7</v>
      </c>
      <c r="B117" s="297" t="s">
        <v>277</v>
      </c>
      <c r="C117" s="293"/>
      <c r="D117" s="353"/>
      <c r="E117" s="384"/>
      <c r="F117" s="299"/>
    </row>
    <row r="118" spans="1:6" ht="51">
      <c r="A118" s="292"/>
      <c r="B118" s="295" t="s">
        <v>278</v>
      </c>
      <c r="C118" s="293"/>
      <c r="D118" s="356"/>
      <c r="E118" s="384"/>
      <c r="F118" s="299"/>
    </row>
    <row r="119" spans="1:6" ht="12.75">
      <c r="A119" s="292" t="s">
        <v>221</v>
      </c>
      <c r="B119" s="295" t="s">
        <v>279</v>
      </c>
      <c r="C119" s="293" t="s">
        <v>195</v>
      </c>
      <c r="D119" s="356">
        <v>30</v>
      </c>
      <c r="E119" s="384"/>
      <c r="F119" s="299"/>
    </row>
    <row r="120" spans="1:6" ht="12.75">
      <c r="A120" s="292" t="s">
        <v>222</v>
      </c>
      <c r="B120" s="295" t="s">
        <v>280</v>
      </c>
      <c r="C120" s="293" t="s">
        <v>195</v>
      </c>
      <c r="D120" s="353" t="s">
        <v>194</v>
      </c>
      <c r="E120" s="384"/>
      <c r="F120" s="299"/>
    </row>
    <row r="121" spans="1:6" ht="12.75">
      <c r="A121" s="292" t="s">
        <v>223</v>
      </c>
      <c r="B121" s="295" t="s">
        <v>281</v>
      </c>
      <c r="C121" s="293" t="s">
        <v>195</v>
      </c>
      <c r="D121" s="353" t="s">
        <v>194</v>
      </c>
      <c r="E121" s="385"/>
      <c r="F121" s="299"/>
    </row>
    <row r="122" spans="1:6" ht="12.75">
      <c r="A122" s="292"/>
      <c r="B122" s="295"/>
      <c r="C122" s="293"/>
      <c r="D122" s="356"/>
      <c r="E122" s="384"/>
      <c r="F122" s="299"/>
    </row>
    <row r="123" spans="1:6" ht="12.75">
      <c r="A123" s="288" t="s">
        <v>215</v>
      </c>
      <c r="B123" s="297" t="s">
        <v>216</v>
      </c>
      <c r="C123" s="293"/>
      <c r="D123" s="356"/>
      <c r="E123" s="385"/>
      <c r="F123" s="299"/>
    </row>
    <row r="124" spans="1:6" ht="63.75">
      <c r="A124" s="292"/>
      <c r="B124" s="295" t="s">
        <v>282</v>
      </c>
      <c r="C124" s="293"/>
      <c r="D124" s="356"/>
      <c r="E124" s="385"/>
      <c r="F124" s="299"/>
    </row>
    <row r="125" spans="1:6" ht="12.75">
      <c r="A125" s="292"/>
      <c r="B125" s="295" t="s">
        <v>283</v>
      </c>
      <c r="C125" s="293"/>
      <c r="D125" s="356"/>
      <c r="E125" s="385"/>
      <c r="F125" s="299"/>
    </row>
    <row r="126" spans="1:6" ht="12.75">
      <c r="A126" s="292"/>
      <c r="B126" s="295"/>
      <c r="C126" s="293"/>
      <c r="D126" s="356"/>
      <c r="E126" s="385"/>
      <c r="F126" s="299"/>
    </row>
    <row r="127" spans="1:6" ht="12.75">
      <c r="A127" s="292">
        <v>1</v>
      </c>
      <c r="B127" s="289" t="s">
        <v>286</v>
      </c>
      <c r="C127" s="295"/>
      <c r="D127" s="356"/>
      <c r="E127" s="385"/>
      <c r="F127" s="299"/>
    </row>
    <row r="128" spans="1:6" ht="12.75">
      <c r="A128" s="292"/>
      <c r="B128" s="289" t="s">
        <v>287</v>
      </c>
      <c r="C128" s="295"/>
      <c r="D128" s="356"/>
      <c r="E128" s="385"/>
      <c r="F128" s="299"/>
    </row>
    <row r="129" spans="1:6" ht="12.75">
      <c r="A129" s="292"/>
      <c r="B129" s="295" t="s">
        <v>288</v>
      </c>
      <c r="C129" s="295"/>
      <c r="D129" s="356"/>
      <c r="E129" s="385"/>
      <c r="F129" s="299"/>
    </row>
    <row r="130" spans="1:6" ht="12.75">
      <c r="A130" s="292"/>
      <c r="B130" s="295"/>
      <c r="C130" s="295"/>
      <c r="D130" s="356"/>
      <c r="E130" s="385"/>
      <c r="F130" s="299"/>
    </row>
    <row r="131" spans="1:6" ht="12.75">
      <c r="A131" s="292"/>
      <c r="B131" s="289" t="s">
        <v>289</v>
      </c>
      <c r="C131" s="295"/>
      <c r="D131" s="356"/>
      <c r="E131" s="385"/>
      <c r="F131" s="299"/>
    </row>
    <row r="132" spans="1:6" ht="12.75">
      <c r="A132" s="292"/>
      <c r="B132" s="295" t="s">
        <v>290</v>
      </c>
      <c r="C132" s="295"/>
      <c r="D132" s="356"/>
      <c r="E132" s="385"/>
      <c r="F132" s="299"/>
    </row>
    <row r="133" spans="1:6" ht="12.75">
      <c r="A133" s="292"/>
      <c r="B133" s="295" t="s">
        <v>291</v>
      </c>
      <c r="C133" s="295"/>
      <c r="D133" s="356"/>
      <c r="E133" s="385"/>
      <c r="F133" s="299"/>
    </row>
    <row r="134" spans="1:6" ht="12.75">
      <c r="A134" s="292"/>
      <c r="B134" s="295"/>
      <c r="C134" s="295"/>
      <c r="D134" s="356"/>
      <c r="E134" s="385"/>
      <c r="F134" s="299"/>
    </row>
    <row r="135" spans="1:6" ht="12.75">
      <c r="A135" s="292"/>
      <c r="B135" s="289" t="s">
        <v>292</v>
      </c>
      <c r="C135" s="295"/>
      <c r="D135" s="356"/>
      <c r="E135" s="385"/>
      <c r="F135" s="299"/>
    </row>
    <row r="136" spans="1:6" ht="38.25">
      <c r="A136" s="292"/>
      <c r="B136" s="295" t="s">
        <v>293</v>
      </c>
      <c r="C136" s="295"/>
      <c r="D136" s="356"/>
      <c r="E136" s="385"/>
      <c r="F136" s="299"/>
    </row>
    <row r="137" spans="1:6" ht="12.75">
      <c r="A137" s="292"/>
      <c r="B137" s="295"/>
      <c r="C137" s="295"/>
      <c r="D137" s="356"/>
      <c r="E137" s="385"/>
      <c r="F137" s="299"/>
    </row>
    <row r="138" spans="1:6" ht="12.75">
      <c r="A138" s="292"/>
      <c r="B138" s="289" t="s">
        <v>294</v>
      </c>
      <c r="C138" s="295"/>
      <c r="D138" s="356"/>
      <c r="E138" s="385"/>
      <c r="F138" s="299"/>
    </row>
    <row r="139" spans="1:6" ht="12.75">
      <c r="A139" s="301"/>
      <c r="B139" s="203" t="s">
        <v>383</v>
      </c>
      <c r="C139" s="302"/>
      <c r="D139" s="357"/>
      <c r="E139" s="387"/>
      <c r="F139" s="299"/>
    </row>
    <row r="140" spans="1:6" ht="12.75">
      <c r="A140" s="301"/>
      <c r="B140" s="203" t="s">
        <v>295</v>
      </c>
      <c r="C140" s="302"/>
      <c r="D140" s="357"/>
      <c r="E140" s="387"/>
      <c r="F140" s="299"/>
    </row>
    <row r="141" spans="1:6" ht="12.75">
      <c r="A141" s="301"/>
      <c r="B141" s="203" t="s">
        <v>384</v>
      </c>
      <c r="C141" s="302"/>
      <c r="D141" s="357"/>
      <c r="E141" s="387"/>
      <c r="F141" s="299"/>
    </row>
    <row r="142" spans="1:6" ht="12.75">
      <c r="A142" s="301"/>
      <c r="B142" s="203" t="s">
        <v>385</v>
      </c>
      <c r="C142" s="302"/>
      <c r="D142" s="357"/>
      <c r="E142" s="387"/>
      <c r="F142" s="299"/>
    </row>
    <row r="143" spans="1:6" ht="12.75">
      <c r="A143" s="301"/>
      <c r="B143" s="203" t="s">
        <v>386</v>
      </c>
      <c r="C143" s="302"/>
      <c r="D143" s="357"/>
      <c r="E143" s="387"/>
      <c r="F143" s="299"/>
    </row>
    <row r="144" spans="1:6" ht="12.75">
      <c r="A144" s="301"/>
      <c r="B144" s="203" t="s">
        <v>226</v>
      </c>
      <c r="C144" s="302"/>
      <c r="D144" s="357"/>
      <c r="E144" s="387"/>
      <c r="F144" s="299"/>
    </row>
    <row r="145" spans="1:6" ht="25.5">
      <c r="A145" s="301"/>
      <c r="B145" s="203" t="s">
        <v>382</v>
      </c>
      <c r="C145" s="302" t="s">
        <v>193</v>
      </c>
      <c r="D145" s="354">
        <v>1</v>
      </c>
      <c r="E145" s="387"/>
      <c r="F145" s="299"/>
    </row>
    <row r="146" spans="1:6" ht="12.75">
      <c r="A146" s="292"/>
      <c r="B146" s="295"/>
      <c r="C146" s="295"/>
      <c r="D146" s="356"/>
      <c r="E146" s="385"/>
      <c r="F146" s="299"/>
    </row>
    <row r="147" spans="1:6" ht="12.75">
      <c r="A147" s="301">
        <v>2</v>
      </c>
      <c r="B147" s="298" t="s">
        <v>378</v>
      </c>
      <c r="C147" s="302"/>
      <c r="D147" s="357"/>
      <c r="E147" s="387"/>
      <c r="F147" s="299"/>
    </row>
    <row r="148" spans="1:6" ht="12.75">
      <c r="A148" s="301"/>
      <c r="B148" s="298" t="s">
        <v>287</v>
      </c>
      <c r="C148" s="302"/>
      <c r="D148" s="357"/>
      <c r="E148" s="387"/>
      <c r="F148" s="299"/>
    </row>
    <row r="149" spans="1:6" ht="15" customHeight="1">
      <c r="A149" s="301"/>
      <c r="B149" s="203" t="s">
        <v>387</v>
      </c>
      <c r="C149" s="302"/>
      <c r="D149" s="357"/>
      <c r="E149" s="387"/>
      <c r="F149" s="299"/>
    </row>
    <row r="150" spans="1:6" ht="12.75">
      <c r="A150" s="301"/>
      <c r="B150" s="203"/>
      <c r="C150" s="302"/>
      <c r="D150" s="357"/>
      <c r="E150" s="387"/>
      <c r="F150" s="299"/>
    </row>
    <row r="151" spans="1:6" ht="12.75">
      <c r="A151" s="301"/>
      <c r="B151" s="298" t="s">
        <v>289</v>
      </c>
      <c r="C151" s="302"/>
      <c r="D151" s="357"/>
      <c r="E151" s="387"/>
      <c r="F151" s="299"/>
    </row>
    <row r="152" spans="1:6" ht="15.75" customHeight="1">
      <c r="A152" s="301"/>
      <c r="B152" s="203" t="s">
        <v>388</v>
      </c>
      <c r="C152" s="302"/>
      <c r="D152" s="357"/>
      <c r="E152" s="387"/>
      <c r="F152" s="299"/>
    </row>
    <row r="153" spans="1:6" ht="12.75">
      <c r="A153" s="301"/>
      <c r="B153" s="203" t="s">
        <v>379</v>
      </c>
      <c r="C153" s="302"/>
      <c r="D153" s="357"/>
      <c r="E153" s="387"/>
      <c r="F153" s="299"/>
    </row>
    <row r="154" spans="1:6" ht="12.75">
      <c r="A154" s="301"/>
      <c r="B154" s="203"/>
      <c r="C154" s="302"/>
      <c r="D154" s="357"/>
      <c r="E154" s="387"/>
      <c r="F154" s="299"/>
    </row>
    <row r="155" spans="1:6" ht="12.75">
      <c r="A155" s="301"/>
      <c r="B155" s="298" t="s">
        <v>292</v>
      </c>
      <c r="C155" s="302"/>
      <c r="D155" s="357"/>
      <c r="E155" s="387"/>
      <c r="F155" s="299"/>
    </row>
    <row r="156" spans="1:6" ht="27.75" customHeight="1">
      <c r="A156" s="301"/>
      <c r="B156" s="203" t="s">
        <v>389</v>
      </c>
      <c r="C156" s="302"/>
      <c r="D156" s="357"/>
      <c r="E156" s="387"/>
      <c r="F156" s="299"/>
    </row>
    <row r="157" spans="1:6" s="285" customFormat="1" ht="12.75">
      <c r="A157" s="301"/>
      <c r="B157" s="203"/>
      <c r="C157" s="302"/>
      <c r="D157" s="357"/>
      <c r="E157" s="387"/>
      <c r="F157" s="299"/>
    </row>
    <row r="158" spans="1:6" s="285" customFormat="1" ht="12.75">
      <c r="A158" s="301"/>
      <c r="B158" s="298" t="s">
        <v>380</v>
      </c>
      <c r="C158" s="302"/>
      <c r="D158" s="357"/>
      <c r="E158" s="387"/>
      <c r="F158" s="299"/>
    </row>
    <row r="159" spans="1:6" s="285" customFormat="1" ht="12.75">
      <c r="A159" s="301"/>
      <c r="B159" s="203" t="s">
        <v>295</v>
      </c>
      <c r="C159" s="302"/>
      <c r="D159" s="357"/>
      <c r="E159" s="387"/>
      <c r="F159" s="299"/>
    </row>
    <row r="160" spans="1:6" s="285" customFormat="1" ht="12.75">
      <c r="A160" s="301"/>
      <c r="B160" s="203" t="s">
        <v>390</v>
      </c>
      <c r="C160" s="302"/>
      <c r="D160" s="357"/>
      <c r="E160" s="387"/>
      <c r="F160" s="299"/>
    </row>
    <row r="161" spans="1:6" s="285" customFormat="1" ht="12.75">
      <c r="A161" s="301"/>
      <c r="B161" s="203"/>
      <c r="C161" s="302"/>
      <c r="D161" s="357"/>
      <c r="E161" s="387"/>
      <c r="F161" s="299"/>
    </row>
    <row r="162" spans="1:6" s="285" customFormat="1" ht="25.5">
      <c r="A162" s="301"/>
      <c r="B162" s="203" t="s">
        <v>381</v>
      </c>
      <c r="C162" s="302" t="s">
        <v>193</v>
      </c>
      <c r="D162" s="354">
        <v>1</v>
      </c>
      <c r="E162" s="387"/>
      <c r="F162" s="299"/>
    </row>
    <row r="163" spans="1:6" s="285" customFormat="1" ht="12.75">
      <c r="A163" s="292"/>
      <c r="B163" s="295"/>
      <c r="C163" s="294"/>
      <c r="D163" s="356"/>
      <c r="E163" s="385"/>
      <c r="F163" s="299"/>
    </row>
    <row r="164" spans="1:6" s="285" customFormat="1" ht="12.75">
      <c r="A164" s="292">
        <v>3</v>
      </c>
      <c r="B164" s="289" t="s">
        <v>284</v>
      </c>
      <c r="C164" s="295"/>
      <c r="D164" s="356"/>
      <c r="E164" s="385"/>
      <c r="F164" s="299"/>
    </row>
    <row r="165" spans="1:6" s="285" customFormat="1" ht="63.75">
      <c r="A165" s="292"/>
      <c r="B165" s="295" t="s">
        <v>285</v>
      </c>
      <c r="C165" s="295"/>
      <c r="D165" s="356"/>
      <c r="E165" s="385"/>
      <c r="F165" s="299"/>
    </row>
    <row r="166" spans="1:6" s="285" customFormat="1" ht="12.75">
      <c r="A166" s="292"/>
      <c r="B166" s="295"/>
      <c r="C166" s="295"/>
      <c r="D166" s="356"/>
      <c r="E166" s="385"/>
      <c r="F166" s="299"/>
    </row>
    <row r="167" spans="1:7" s="285" customFormat="1" ht="12.75">
      <c r="A167" s="292" t="s">
        <v>210</v>
      </c>
      <c r="B167" s="289" t="s">
        <v>296</v>
      </c>
      <c r="C167" s="292"/>
      <c r="D167" s="356"/>
      <c r="E167" s="384"/>
      <c r="F167" s="299"/>
      <c r="G167" s="287"/>
    </row>
    <row r="168" spans="1:7" s="285" customFormat="1" ht="12.75">
      <c r="A168" s="292"/>
      <c r="B168" s="308" t="s">
        <v>297</v>
      </c>
      <c r="C168" s="295"/>
      <c r="D168" s="356"/>
      <c r="E168" s="384"/>
      <c r="F168" s="299"/>
      <c r="G168" s="287"/>
    </row>
    <row r="169" spans="1:7" s="285" customFormat="1" ht="12.75">
      <c r="A169" s="292"/>
      <c r="B169" s="295" t="s">
        <v>298</v>
      </c>
      <c r="C169" s="295"/>
      <c r="D169" s="356"/>
      <c r="E169" s="384"/>
      <c r="F169" s="299"/>
      <c r="G169" s="287"/>
    </row>
    <row r="170" spans="1:6" ht="12.75">
      <c r="A170" s="292"/>
      <c r="B170" s="308" t="s">
        <v>299</v>
      </c>
      <c r="C170" s="292"/>
      <c r="D170" s="356"/>
      <c r="E170" s="384"/>
      <c r="F170" s="299"/>
    </row>
    <row r="171" spans="1:6" s="283" customFormat="1" ht="12.75">
      <c r="A171" s="292"/>
      <c r="B171" s="295" t="s">
        <v>300</v>
      </c>
      <c r="C171" s="292"/>
      <c r="D171" s="356"/>
      <c r="E171" s="384"/>
      <c r="F171" s="299"/>
    </row>
    <row r="172" spans="1:6" ht="12.75">
      <c r="A172" s="292"/>
      <c r="B172" s="308" t="s">
        <v>301</v>
      </c>
      <c r="C172" s="292" t="s">
        <v>226</v>
      </c>
      <c r="D172" s="356"/>
      <c r="E172" s="384"/>
      <c r="F172" s="299"/>
    </row>
    <row r="173" spans="1:6" ht="12.75">
      <c r="A173" s="292"/>
      <c r="B173" s="295" t="s">
        <v>302</v>
      </c>
      <c r="C173" s="292"/>
      <c r="D173" s="356"/>
      <c r="E173" s="384"/>
      <c r="F173" s="299"/>
    </row>
    <row r="174" spans="1:6" ht="12.75">
      <c r="A174" s="292"/>
      <c r="B174" s="308" t="s">
        <v>303</v>
      </c>
      <c r="C174" s="292"/>
      <c r="D174" s="356"/>
      <c r="E174" s="384"/>
      <c r="F174" s="299"/>
    </row>
    <row r="175" spans="1:6" ht="12.75">
      <c r="A175" s="292"/>
      <c r="B175" s="295" t="s">
        <v>302</v>
      </c>
      <c r="C175" s="292"/>
      <c r="D175" s="356"/>
      <c r="E175" s="384"/>
      <c r="F175" s="299"/>
    </row>
    <row r="176" spans="1:6" ht="12.75">
      <c r="A176" s="292"/>
      <c r="B176" s="295" t="s">
        <v>304</v>
      </c>
      <c r="C176" s="292" t="s">
        <v>212</v>
      </c>
      <c r="D176" s="356">
        <v>1</v>
      </c>
      <c r="E176" s="384"/>
      <c r="F176" s="299"/>
    </row>
    <row r="177" spans="1:6" ht="12.75">
      <c r="A177" s="292"/>
      <c r="B177" s="295"/>
      <c r="C177" s="292"/>
      <c r="D177" s="356"/>
      <c r="E177" s="384"/>
      <c r="F177" s="299"/>
    </row>
    <row r="178" spans="1:6" ht="12.75">
      <c r="A178" s="292" t="s">
        <v>48</v>
      </c>
      <c r="B178" s="289" t="s">
        <v>305</v>
      </c>
      <c r="C178" s="292"/>
      <c r="D178" s="356"/>
      <c r="E178" s="384"/>
      <c r="F178" s="299"/>
    </row>
    <row r="179" spans="1:6" ht="12.75">
      <c r="A179" s="292"/>
      <c r="B179" s="308" t="s">
        <v>297</v>
      </c>
      <c r="C179" s="292"/>
      <c r="D179" s="356"/>
      <c r="E179" s="384"/>
      <c r="F179" s="299"/>
    </row>
    <row r="180" spans="1:6" ht="12.75">
      <c r="A180" s="292"/>
      <c r="B180" s="295" t="s">
        <v>306</v>
      </c>
      <c r="C180" s="292"/>
      <c r="D180" s="356"/>
      <c r="E180" s="384"/>
      <c r="F180" s="299"/>
    </row>
    <row r="181" spans="1:6" ht="12.75">
      <c r="A181" s="292"/>
      <c r="B181" s="308" t="s">
        <v>299</v>
      </c>
      <c r="C181" s="292"/>
      <c r="D181" s="356"/>
      <c r="E181" s="384"/>
      <c r="F181" s="299"/>
    </row>
    <row r="182" spans="1:6" ht="12.75">
      <c r="A182" s="292"/>
      <c r="B182" s="295" t="s">
        <v>307</v>
      </c>
      <c r="C182" s="292"/>
      <c r="D182" s="356"/>
      <c r="E182" s="384"/>
      <c r="F182" s="299"/>
    </row>
    <row r="183" spans="1:6" ht="12.75">
      <c r="A183" s="292"/>
      <c r="B183" s="308" t="s">
        <v>301</v>
      </c>
      <c r="C183" s="292" t="s">
        <v>226</v>
      </c>
      <c r="D183" s="356"/>
      <c r="E183" s="384"/>
      <c r="F183" s="299"/>
    </row>
    <row r="184" spans="1:6" ht="12.75">
      <c r="A184" s="292"/>
      <c r="B184" s="295" t="s">
        <v>302</v>
      </c>
      <c r="C184" s="292"/>
      <c r="D184" s="356"/>
      <c r="E184" s="384"/>
      <c r="F184" s="299"/>
    </row>
    <row r="185" spans="1:6" ht="12.75">
      <c r="A185" s="292"/>
      <c r="B185" s="308" t="s">
        <v>303</v>
      </c>
      <c r="C185" s="292"/>
      <c r="D185" s="356"/>
      <c r="E185" s="384"/>
      <c r="F185" s="299"/>
    </row>
    <row r="186" spans="1:6" ht="12.75">
      <c r="A186" s="292"/>
      <c r="B186" s="295" t="s">
        <v>302</v>
      </c>
      <c r="C186" s="292"/>
      <c r="D186" s="356"/>
      <c r="E186" s="384"/>
      <c r="F186" s="299"/>
    </row>
    <row r="187" spans="1:6" ht="12.75">
      <c r="A187" s="292"/>
      <c r="B187" s="295" t="s">
        <v>308</v>
      </c>
      <c r="C187" s="292" t="s">
        <v>212</v>
      </c>
      <c r="D187" s="356">
        <v>1</v>
      </c>
      <c r="E187" s="384"/>
      <c r="F187" s="299"/>
    </row>
    <row r="188" spans="1:6" ht="12.75">
      <c r="A188" s="292"/>
      <c r="B188" s="295"/>
      <c r="C188" s="292"/>
      <c r="D188" s="356"/>
      <c r="E188" s="384"/>
      <c r="F188" s="299"/>
    </row>
    <row r="189" spans="1:6" ht="12.75">
      <c r="A189" s="292" t="s">
        <v>243</v>
      </c>
      <c r="B189" s="289" t="s">
        <v>309</v>
      </c>
      <c r="C189" s="292"/>
      <c r="D189" s="356"/>
      <c r="E189" s="384"/>
      <c r="F189" s="299"/>
    </row>
    <row r="190" spans="1:6" ht="12.75">
      <c r="A190" s="292"/>
      <c r="B190" s="308" t="s">
        <v>297</v>
      </c>
      <c r="C190" s="292"/>
      <c r="D190" s="356"/>
      <c r="E190" s="384"/>
      <c r="F190" s="299"/>
    </row>
    <row r="191" spans="1:6" ht="12.75">
      <c r="A191" s="292"/>
      <c r="B191" s="295" t="s">
        <v>310</v>
      </c>
      <c r="C191" s="292"/>
      <c r="D191" s="356"/>
      <c r="E191" s="384"/>
      <c r="F191" s="299"/>
    </row>
    <row r="192" spans="1:6" ht="12.75">
      <c r="A192" s="292"/>
      <c r="B192" s="308" t="s">
        <v>299</v>
      </c>
      <c r="C192" s="292"/>
      <c r="D192" s="356"/>
      <c r="E192" s="384"/>
      <c r="F192" s="299"/>
    </row>
    <row r="193" spans="1:6" ht="12.75">
      <c r="A193" s="292"/>
      <c r="B193" s="295" t="s">
        <v>311</v>
      </c>
      <c r="C193" s="292"/>
      <c r="D193" s="356"/>
      <c r="E193" s="384"/>
      <c r="F193" s="299"/>
    </row>
    <row r="194" spans="1:6" ht="12.75">
      <c r="A194" s="292"/>
      <c r="B194" s="295" t="s">
        <v>312</v>
      </c>
      <c r="C194" s="292"/>
      <c r="D194" s="356"/>
      <c r="E194" s="384"/>
      <c r="F194" s="299"/>
    </row>
    <row r="195" spans="1:6" s="283" customFormat="1" ht="12.75">
      <c r="A195" s="292"/>
      <c r="B195" s="308" t="s">
        <v>301</v>
      </c>
      <c r="C195" s="292" t="s">
        <v>226</v>
      </c>
      <c r="D195" s="356"/>
      <c r="E195" s="384"/>
      <c r="F195" s="299"/>
    </row>
    <row r="196" spans="1:6" s="283" customFormat="1" ht="12.75">
      <c r="A196" s="292"/>
      <c r="B196" s="295" t="s">
        <v>302</v>
      </c>
      <c r="C196" s="292"/>
      <c r="D196" s="356"/>
      <c r="E196" s="384"/>
      <c r="F196" s="299"/>
    </row>
    <row r="197" spans="1:6" s="283" customFormat="1" ht="12.75">
      <c r="A197" s="292"/>
      <c r="B197" s="308" t="s">
        <v>303</v>
      </c>
      <c r="C197" s="292"/>
      <c r="D197" s="356"/>
      <c r="E197" s="384"/>
      <c r="F197" s="299"/>
    </row>
    <row r="198" spans="1:6" s="283" customFormat="1" ht="12.75">
      <c r="A198" s="292"/>
      <c r="B198" s="295" t="s">
        <v>302</v>
      </c>
      <c r="C198" s="292"/>
      <c r="D198" s="356"/>
      <c r="E198" s="384"/>
      <c r="F198" s="299"/>
    </row>
    <row r="199" spans="1:6" s="283" customFormat="1" ht="12.75">
      <c r="A199" s="292"/>
      <c r="B199" s="295" t="s">
        <v>313</v>
      </c>
      <c r="C199" s="292" t="s">
        <v>212</v>
      </c>
      <c r="D199" s="356">
        <v>1</v>
      </c>
      <c r="E199" s="384"/>
      <c r="F199" s="299"/>
    </row>
    <row r="200" spans="1:6" s="283" customFormat="1" ht="12.75">
      <c r="A200" s="292"/>
      <c r="B200" s="295"/>
      <c r="C200" s="292"/>
      <c r="D200" s="356"/>
      <c r="E200" s="384"/>
      <c r="F200" s="299"/>
    </row>
    <row r="201" spans="1:6" ht="12.75">
      <c r="A201" s="292" t="s">
        <v>245</v>
      </c>
      <c r="B201" s="289" t="s">
        <v>314</v>
      </c>
      <c r="C201" s="292"/>
      <c r="D201" s="356"/>
      <c r="E201" s="384"/>
      <c r="F201" s="299"/>
    </row>
    <row r="202" spans="1:6" ht="12.75">
      <c r="A202" s="292"/>
      <c r="B202" s="308" t="s">
        <v>297</v>
      </c>
      <c r="C202" s="292"/>
      <c r="D202" s="356"/>
      <c r="E202" s="384"/>
      <c r="F202" s="299"/>
    </row>
    <row r="203" spans="1:6" ht="12.75">
      <c r="A203" s="292"/>
      <c r="B203" s="295" t="s">
        <v>315</v>
      </c>
      <c r="C203" s="292"/>
      <c r="D203" s="356"/>
      <c r="E203" s="384"/>
      <c r="F203" s="299"/>
    </row>
    <row r="204" spans="1:6" ht="12.75">
      <c r="A204" s="292"/>
      <c r="B204" s="308" t="s">
        <v>299</v>
      </c>
      <c r="C204" s="292"/>
      <c r="D204" s="356"/>
      <c r="E204" s="384"/>
      <c r="F204" s="299"/>
    </row>
    <row r="205" spans="1:6" ht="12.75">
      <c r="A205" s="292"/>
      <c r="B205" s="295" t="s">
        <v>316</v>
      </c>
      <c r="C205" s="292"/>
      <c r="D205" s="356"/>
      <c r="E205" s="384"/>
      <c r="F205" s="299"/>
    </row>
    <row r="206" spans="1:6" ht="12.75">
      <c r="A206" s="292"/>
      <c r="B206" s="308" t="s">
        <v>301</v>
      </c>
      <c r="C206" s="292"/>
      <c r="D206" s="356"/>
      <c r="E206" s="384"/>
      <c r="F206" s="299"/>
    </row>
    <row r="207" spans="1:6" ht="12.75">
      <c r="A207" s="292"/>
      <c r="B207" s="295" t="s">
        <v>302</v>
      </c>
      <c r="C207" s="292"/>
      <c r="D207" s="356"/>
      <c r="E207" s="384"/>
      <c r="F207" s="299"/>
    </row>
    <row r="208" spans="1:6" ht="12.75">
      <c r="A208" s="292"/>
      <c r="B208" s="308" t="s">
        <v>303</v>
      </c>
      <c r="C208" s="292" t="s">
        <v>212</v>
      </c>
      <c r="D208" s="356">
        <v>1</v>
      </c>
      <c r="E208" s="384"/>
      <c r="F208" s="299"/>
    </row>
    <row r="209" spans="1:6" ht="12.75">
      <c r="A209" s="292"/>
      <c r="B209" s="295" t="s">
        <v>302</v>
      </c>
      <c r="C209" s="292"/>
      <c r="D209" s="356"/>
      <c r="E209" s="384"/>
      <c r="F209" s="299"/>
    </row>
    <row r="210" spans="1:6" ht="12.75">
      <c r="A210" s="295"/>
      <c r="B210" s="295" t="s">
        <v>317</v>
      </c>
      <c r="C210" s="292"/>
      <c r="D210" s="356"/>
      <c r="E210" s="384"/>
      <c r="F210" s="299"/>
    </row>
    <row r="211" spans="1:6" ht="12.75">
      <c r="A211" s="309" t="s">
        <v>226</v>
      </c>
      <c r="B211" s="295"/>
      <c r="C211" s="292"/>
      <c r="D211" s="356"/>
      <c r="E211" s="385"/>
      <c r="F211" s="299"/>
    </row>
    <row r="212" spans="1:6" ht="12.75">
      <c r="A212" s="288" t="s">
        <v>217</v>
      </c>
      <c r="B212" s="310" t="s">
        <v>329</v>
      </c>
      <c r="C212" s="293"/>
      <c r="D212" s="356"/>
      <c r="E212" s="384"/>
      <c r="F212" s="299"/>
    </row>
    <row r="213" spans="1:6" ht="12.75">
      <c r="A213" s="292" t="s">
        <v>210</v>
      </c>
      <c r="B213" s="310" t="s">
        <v>196</v>
      </c>
      <c r="C213" s="293"/>
      <c r="D213" s="356"/>
      <c r="E213" s="384"/>
      <c r="F213" s="299"/>
    </row>
    <row r="214" spans="1:6" ht="12.75">
      <c r="A214" s="292" t="s">
        <v>211</v>
      </c>
      <c r="B214" s="295" t="s">
        <v>318</v>
      </c>
      <c r="C214" s="293"/>
      <c r="D214" s="356"/>
      <c r="E214" s="384"/>
      <c r="F214" s="299"/>
    </row>
    <row r="215" spans="1:6" ht="12.75">
      <c r="A215" s="292" t="s">
        <v>243</v>
      </c>
      <c r="B215" s="311" t="s">
        <v>319</v>
      </c>
      <c r="C215" s="293"/>
      <c r="D215" s="356"/>
      <c r="E215" s="384"/>
      <c r="F215" s="299"/>
    </row>
    <row r="216" spans="1:6" ht="12.75">
      <c r="A216" s="292" t="s">
        <v>245</v>
      </c>
      <c r="B216" s="310" t="s">
        <v>320</v>
      </c>
      <c r="C216" s="295"/>
      <c r="D216" s="356"/>
      <c r="E216" s="384"/>
      <c r="F216" s="299"/>
    </row>
    <row r="217" spans="1:6" ht="25.5">
      <c r="A217" s="292" t="s">
        <v>247</v>
      </c>
      <c r="B217" s="310" t="s">
        <v>321</v>
      </c>
      <c r="C217" s="295"/>
      <c r="D217" s="356"/>
      <c r="E217" s="384"/>
      <c r="F217" s="299"/>
    </row>
    <row r="218" spans="1:6" ht="25.5">
      <c r="A218" s="292" t="s">
        <v>249</v>
      </c>
      <c r="B218" s="310" t="s">
        <v>322</v>
      </c>
      <c r="C218" s="293"/>
      <c r="D218" s="356"/>
      <c r="E218" s="384"/>
      <c r="F218" s="299"/>
    </row>
    <row r="219" spans="1:6" ht="12.75">
      <c r="A219" s="292"/>
      <c r="B219" s="311" t="s">
        <v>323</v>
      </c>
      <c r="C219" s="293"/>
      <c r="D219" s="356"/>
      <c r="E219" s="384"/>
      <c r="F219" s="299"/>
    </row>
    <row r="220" spans="1:6" ht="12.75">
      <c r="A220" s="292" t="s">
        <v>226</v>
      </c>
      <c r="B220" s="310"/>
      <c r="C220" s="312"/>
      <c r="D220" s="356"/>
      <c r="E220" s="384"/>
      <c r="F220" s="299"/>
    </row>
    <row r="221" spans="1:6" ht="12.75">
      <c r="A221" s="292">
        <v>1</v>
      </c>
      <c r="B221" s="295" t="s">
        <v>326</v>
      </c>
      <c r="C221" s="312" t="s">
        <v>193</v>
      </c>
      <c r="D221" s="356">
        <v>40</v>
      </c>
      <c r="E221" s="384"/>
      <c r="F221" s="299"/>
    </row>
    <row r="222" spans="1:6" ht="12.75">
      <c r="A222" s="292" t="s">
        <v>226</v>
      </c>
      <c r="B222" s="311"/>
      <c r="C222" s="293" t="s">
        <v>226</v>
      </c>
      <c r="D222" s="356" t="s">
        <v>226</v>
      </c>
      <c r="E222" s="384"/>
      <c r="F222" s="299"/>
    </row>
    <row r="223" spans="1:6" ht="12.75">
      <c r="A223" s="292">
        <v>2</v>
      </c>
      <c r="B223" s="295" t="s">
        <v>327</v>
      </c>
      <c r="C223" s="293" t="s">
        <v>193</v>
      </c>
      <c r="D223" s="356">
        <v>60</v>
      </c>
      <c r="E223" s="384"/>
      <c r="F223" s="299"/>
    </row>
    <row r="224" spans="1:6" ht="12.75">
      <c r="A224" s="292" t="s">
        <v>226</v>
      </c>
      <c r="B224" s="311"/>
      <c r="C224" s="312" t="s">
        <v>226</v>
      </c>
      <c r="D224" s="356" t="s">
        <v>226</v>
      </c>
      <c r="E224" s="384"/>
      <c r="F224" s="299"/>
    </row>
    <row r="225" spans="1:6" ht="63.75">
      <c r="A225" s="292">
        <v>3</v>
      </c>
      <c r="B225" s="311" t="s">
        <v>324</v>
      </c>
      <c r="C225" s="312" t="s">
        <v>193</v>
      </c>
      <c r="D225" s="356">
        <v>20</v>
      </c>
      <c r="E225" s="384"/>
      <c r="F225" s="299"/>
    </row>
    <row r="226" spans="1:6" ht="12.75">
      <c r="A226" s="292" t="s">
        <v>226</v>
      </c>
      <c r="B226" s="311"/>
      <c r="C226" s="312" t="s">
        <v>226</v>
      </c>
      <c r="D226" s="356" t="s">
        <v>226</v>
      </c>
      <c r="E226" s="384"/>
      <c r="F226" s="299"/>
    </row>
    <row r="227" spans="1:6" ht="38.25">
      <c r="A227" s="292">
        <v>4</v>
      </c>
      <c r="B227" s="295" t="s">
        <v>325</v>
      </c>
      <c r="C227" s="312" t="s">
        <v>193</v>
      </c>
      <c r="D227" s="356">
        <v>2</v>
      </c>
      <c r="E227" s="384"/>
      <c r="F227" s="299"/>
    </row>
    <row r="228" spans="1:6" ht="12.75">
      <c r="A228" s="292"/>
      <c r="B228" s="313"/>
      <c r="C228" s="313"/>
      <c r="D228" s="313"/>
      <c r="E228" s="388"/>
      <c r="F228" s="299"/>
    </row>
    <row r="229" spans="1:6" ht="12.75">
      <c r="A229" s="292">
        <v>5</v>
      </c>
      <c r="B229" s="295" t="s">
        <v>518</v>
      </c>
      <c r="C229" s="312" t="s">
        <v>193</v>
      </c>
      <c r="D229" s="356" t="s">
        <v>435</v>
      </c>
      <c r="E229" s="384"/>
      <c r="F229" s="299"/>
    </row>
    <row r="230" spans="1:6" ht="12.75">
      <c r="A230" s="314"/>
      <c r="B230" s="315" t="s">
        <v>197</v>
      </c>
      <c r="C230" s="315"/>
      <c r="D230" s="315"/>
      <c r="E230" s="389"/>
      <c r="F230" s="316"/>
    </row>
  </sheetData>
  <sheetProtection/>
  <mergeCells count="2">
    <mergeCell ref="A1:F1"/>
    <mergeCell ref="A2:F2"/>
  </mergeCells>
  <printOptions horizontalCentered="1"/>
  <pageMargins left="0.3937007874015748" right="0.1968503937007874" top="0.4724409448818898" bottom="0.5118110236220472" header="0.1968503937007874" footer="0.15748031496062992"/>
  <pageSetup firstPageNumber="3" useFirstPageNumber="1" fitToHeight="5" fitToWidth="1" horizontalDpi="600" verticalDpi="600" orientation="landscape" paperSize="9" scale="67" r:id="rId1"/>
  <rowBreaks count="1" manualBreakCount="1">
    <brk id="39" max="5" man="1"/>
  </rowBreaks>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E7" sqref="E7:F23"/>
    </sheetView>
  </sheetViews>
  <sheetFormatPr defaultColWidth="9.140625" defaultRowHeight="15"/>
  <cols>
    <col min="1" max="1" width="7.8515625" style="0" customWidth="1"/>
    <col min="2" max="2" width="64.28125" style="0" customWidth="1"/>
    <col min="3" max="3" width="10.7109375" style="0" customWidth="1"/>
    <col min="4" max="4" width="11.421875" style="0" customWidth="1"/>
    <col min="5" max="5" width="13.00390625" style="0" customWidth="1"/>
    <col min="6" max="6" width="19.00390625" style="0" customWidth="1"/>
  </cols>
  <sheetData>
    <row r="1" spans="1:5" ht="15">
      <c r="A1" s="224"/>
      <c r="B1" s="224"/>
      <c r="C1" s="224"/>
      <c r="D1" s="224"/>
      <c r="E1" s="224"/>
    </row>
    <row r="2" spans="1:6" ht="15">
      <c r="A2" s="451" t="s">
        <v>483</v>
      </c>
      <c r="B2" s="452"/>
      <c r="C2" s="452"/>
      <c r="D2" s="452"/>
      <c r="E2" s="452"/>
      <c r="F2" s="452"/>
    </row>
    <row r="3" ht="15">
      <c r="F3" s="130" t="s">
        <v>472</v>
      </c>
    </row>
    <row r="4" spans="1:6" ht="18.75">
      <c r="A4" s="217">
        <v>1</v>
      </c>
      <c r="B4" s="448" t="s">
        <v>482</v>
      </c>
      <c r="C4" s="449"/>
      <c r="D4" s="449"/>
      <c r="E4" s="449"/>
      <c r="F4" s="450"/>
    </row>
    <row r="5" spans="1:6" ht="15">
      <c r="A5" s="217" t="s">
        <v>42</v>
      </c>
      <c r="B5" s="217" t="s">
        <v>1</v>
      </c>
      <c r="C5" s="217" t="s">
        <v>3</v>
      </c>
      <c r="D5" s="217" t="s">
        <v>35</v>
      </c>
      <c r="E5" s="217" t="s">
        <v>4</v>
      </c>
      <c r="F5" s="218" t="s">
        <v>5</v>
      </c>
    </row>
    <row r="6" spans="1:6" ht="15">
      <c r="A6" s="212"/>
      <c r="B6" s="213" t="s">
        <v>400</v>
      </c>
      <c r="C6" s="15"/>
      <c r="D6" s="15"/>
      <c r="E6" s="15"/>
      <c r="F6" s="219"/>
    </row>
    <row r="7" spans="1:6" ht="38.25">
      <c r="A7" s="214">
        <v>1</v>
      </c>
      <c r="B7" s="215" t="s">
        <v>401</v>
      </c>
      <c r="C7" s="207" t="s">
        <v>410</v>
      </c>
      <c r="D7" s="207">
        <v>10</v>
      </c>
      <c r="E7" s="393"/>
      <c r="F7" s="392"/>
    </row>
    <row r="8" spans="1:6" ht="15">
      <c r="A8" s="212"/>
      <c r="B8" s="213" t="s">
        <v>402</v>
      </c>
      <c r="C8" s="208"/>
      <c r="D8" s="208"/>
      <c r="E8" s="393"/>
      <c r="F8" s="392"/>
    </row>
    <row r="9" spans="1:6" ht="15">
      <c r="A9" s="214">
        <f>A7+1</f>
        <v>2</v>
      </c>
      <c r="B9" s="215" t="s">
        <v>403</v>
      </c>
      <c r="C9" s="207" t="s">
        <v>13</v>
      </c>
      <c r="D9" s="207">
        <v>2</v>
      </c>
      <c r="E9" s="393"/>
      <c r="F9" s="392"/>
    </row>
    <row r="10" spans="1:6" ht="15">
      <c r="A10" s="212">
        <v>3</v>
      </c>
      <c r="B10" s="215" t="s">
        <v>404</v>
      </c>
      <c r="C10" s="207" t="s">
        <v>13</v>
      </c>
      <c r="D10" s="207">
        <v>36</v>
      </c>
      <c r="E10" s="393"/>
      <c r="F10" s="392"/>
    </row>
    <row r="11" spans="1:6" ht="15">
      <c r="A11" s="212">
        <v>4</v>
      </c>
      <c r="B11" s="215" t="s">
        <v>405</v>
      </c>
      <c r="C11" s="207" t="s">
        <v>13</v>
      </c>
      <c r="D11" s="209">
        <v>2</v>
      </c>
      <c r="E11" s="393"/>
      <c r="F11" s="392"/>
    </row>
    <row r="12" spans="1:6" ht="25.5">
      <c r="A12" s="214">
        <v>5</v>
      </c>
      <c r="B12" s="215" t="s">
        <v>406</v>
      </c>
      <c r="C12" s="210" t="s">
        <v>13</v>
      </c>
      <c r="D12" s="210">
        <v>40</v>
      </c>
      <c r="E12" s="393"/>
      <c r="F12" s="392"/>
    </row>
    <row r="13" spans="1:6" ht="25.5">
      <c r="A13" s="214">
        <v>6</v>
      </c>
      <c r="B13" s="215" t="s">
        <v>407</v>
      </c>
      <c r="C13" s="210" t="s">
        <v>13</v>
      </c>
      <c r="D13" s="210">
        <v>40</v>
      </c>
      <c r="E13" s="393"/>
      <c r="F13" s="392"/>
    </row>
    <row r="14" spans="1:6" ht="15">
      <c r="A14" s="212"/>
      <c r="B14" s="216" t="s">
        <v>408</v>
      </c>
      <c r="C14" s="207"/>
      <c r="D14" s="207"/>
      <c r="E14" s="393"/>
      <c r="F14" s="392"/>
    </row>
    <row r="15" spans="1:6" ht="15">
      <c r="A15" s="214">
        <v>1</v>
      </c>
      <c r="B15" s="215" t="s">
        <v>409</v>
      </c>
      <c r="C15" s="207" t="s">
        <v>411</v>
      </c>
      <c r="D15" s="207">
        <v>2</v>
      </c>
      <c r="E15" s="393"/>
      <c r="F15" s="392"/>
    </row>
    <row r="16" spans="1:6" ht="25.5">
      <c r="A16" s="214">
        <v>2</v>
      </c>
      <c r="B16" s="215" t="s">
        <v>406</v>
      </c>
      <c r="C16" s="207" t="s">
        <v>13</v>
      </c>
      <c r="D16" s="207">
        <v>40</v>
      </c>
      <c r="E16" s="393"/>
      <c r="F16" s="392"/>
    </row>
    <row r="17" spans="1:6" ht="15">
      <c r="A17" s="214">
        <v>3</v>
      </c>
      <c r="B17" s="211" t="s">
        <v>471</v>
      </c>
      <c r="C17" s="207" t="s">
        <v>411</v>
      </c>
      <c r="D17" s="207">
        <v>40</v>
      </c>
      <c r="E17" s="393"/>
      <c r="F17" s="392"/>
    </row>
    <row r="18" spans="2:6" ht="15">
      <c r="B18" s="227"/>
      <c r="C18" s="227"/>
      <c r="E18" s="394"/>
      <c r="F18" s="392"/>
    </row>
    <row r="19" spans="1:6" ht="15">
      <c r="A19" s="220">
        <v>2</v>
      </c>
      <c r="B19" s="390" t="s">
        <v>412</v>
      </c>
      <c r="C19" s="391"/>
      <c r="D19" s="391"/>
      <c r="E19" s="395"/>
      <c r="F19" s="392"/>
    </row>
    <row r="20" spans="1:6" ht="15">
      <c r="A20" s="222"/>
      <c r="B20" s="223"/>
      <c r="C20" s="223"/>
      <c r="D20" s="222"/>
      <c r="E20" s="396"/>
      <c r="F20" s="392"/>
    </row>
    <row r="21" spans="1:6" ht="51">
      <c r="A21" s="228">
        <v>1</v>
      </c>
      <c r="B21" s="221" t="s">
        <v>413</v>
      </c>
      <c r="C21" s="367" t="s">
        <v>504</v>
      </c>
      <c r="D21" s="368">
        <v>1</v>
      </c>
      <c r="E21" s="397"/>
      <c r="F21" s="392"/>
    </row>
    <row r="22" spans="1:6" ht="15">
      <c r="A22" s="3"/>
      <c r="B22" s="15"/>
      <c r="C22" s="15"/>
      <c r="D22" s="15"/>
      <c r="E22" s="16"/>
      <c r="F22" s="392"/>
    </row>
    <row r="23" spans="1:6" ht="15">
      <c r="A23" s="4"/>
      <c r="B23" s="4" t="s">
        <v>34</v>
      </c>
      <c r="C23" s="4"/>
      <c r="D23" s="4"/>
      <c r="E23" s="17"/>
      <c r="F23" s="17"/>
    </row>
  </sheetData>
  <sheetProtection/>
  <mergeCells count="2">
    <mergeCell ref="B4:F4"/>
    <mergeCell ref="A2:F2"/>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3">
      <selection activeCell="E13" sqref="E13:F36"/>
    </sheetView>
  </sheetViews>
  <sheetFormatPr defaultColWidth="8.8515625" defaultRowHeight="15"/>
  <cols>
    <col min="1" max="1" width="11.00390625" style="237" customWidth="1"/>
    <col min="2" max="2" width="61.28125" style="237" customWidth="1"/>
    <col min="3" max="3" width="8.57421875" style="237" customWidth="1"/>
    <col min="4" max="4" width="10.140625" style="272" customWidth="1"/>
    <col min="5" max="5" width="16.00390625" style="237" customWidth="1"/>
    <col min="6" max="6" width="19.00390625" style="237" customWidth="1"/>
    <col min="7" max="16384" width="8.8515625" style="237" customWidth="1"/>
  </cols>
  <sheetData>
    <row r="1" ht="15.75">
      <c r="F1" s="130" t="s">
        <v>472</v>
      </c>
    </row>
    <row r="2" spans="1:6" ht="15" customHeight="1">
      <c r="A2" s="454" t="s">
        <v>473</v>
      </c>
      <c r="B2" s="454"/>
      <c r="C2" s="454"/>
      <c r="D2" s="454"/>
      <c r="E2" s="454"/>
      <c r="F2" s="454"/>
    </row>
    <row r="3" spans="1:6" ht="15.75">
      <c r="A3" s="194"/>
      <c r="B3" s="189" t="s">
        <v>353</v>
      </c>
      <c r="C3" s="189"/>
      <c r="D3" s="269"/>
      <c r="E3" s="190"/>
      <c r="F3" s="238"/>
    </row>
    <row r="4" spans="1:6" ht="15.75">
      <c r="A4" s="195">
        <v>1</v>
      </c>
      <c r="B4" s="191" t="s">
        <v>443</v>
      </c>
      <c r="C4" s="191"/>
      <c r="D4" s="270"/>
      <c r="E4" s="191"/>
      <c r="F4" s="238"/>
    </row>
    <row r="5" spans="1:6" ht="15.75">
      <c r="A5" s="195">
        <v>2</v>
      </c>
      <c r="B5" s="191" t="s">
        <v>354</v>
      </c>
      <c r="C5" s="191"/>
      <c r="D5" s="270"/>
      <c r="E5" s="191"/>
      <c r="F5" s="238"/>
    </row>
    <row r="6" spans="1:6" ht="15.75">
      <c r="A6" s="195">
        <v>3</v>
      </c>
      <c r="B6" s="191" t="s">
        <v>355</v>
      </c>
      <c r="C6" s="191"/>
      <c r="D6" s="270"/>
      <c r="E6" s="191"/>
      <c r="F6" s="238"/>
    </row>
    <row r="7" spans="1:6" ht="15.75">
      <c r="A7" s="195">
        <v>4</v>
      </c>
      <c r="B7" s="192" t="s">
        <v>356</v>
      </c>
      <c r="C7" s="192"/>
      <c r="D7" s="270"/>
      <c r="E7" s="193"/>
      <c r="F7" s="238"/>
    </row>
    <row r="8" spans="1:6" ht="15.75">
      <c r="A8" s="239"/>
      <c r="B8" s="240"/>
      <c r="C8" s="241"/>
      <c r="D8" s="241"/>
      <c r="E8" s="241"/>
      <c r="F8" s="238"/>
    </row>
    <row r="9" spans="1:6" ht="15.75">
      <c r="A9" s="242" t="s">
        <v>444</v>
      </c>
      <c r="B9" s="242" t="s">
        <v>1</v>
      </c>
      <c r="C9" s="242" t="s">
        <v>3</v>
      </c>
      <c r="D9" s="243" t="s">
        <v>357</v>
      </c>
      <c r="E9" s="244" t="s">
        <v>358</v>
      </c>
      <c r="F9" s="245" t="s">
        <v>47</v>
      </c>
    </row>
    <row r="10" spans="1:6" ht="15.75">
      <c r="A10" s="453" t="s">
        <v>446</v>
      </c>
      <c r="B10" s="453"/>
      <c r="C10" s="453"/>
      <c r="D10" s="453"/>
      <c r="E10" s="453"/>
      <c r="F10" s="453"/>
    </row>
    <row r="11" spans="1:6" ht="15.75">
      <c r="A11" s="246" t="s">
        <v>447</v>
      </c>
      <c r="B11" s="246" t="s">
        <v>1</v>
      </c>
      <c r="C11" s="246" t="s">
        <v>3</v>
      </c>
      <c r="D11" s="246" t="s">
        <v>448</v>
      </c>
      <c r="E11" s="246" t="s">
        <v>449</v>
      </c>
      <c r="F11" s="246" t="s">
        <v>450</v>
      </c>
    </row>
    <row r="12" spans="1:6" ht="30">
      <c r="A12" s="247">
        <v>1</v>
      </c>
      <c r="B12" s="248" t="s">
        <v>458</v>
      </c>
      <c r="C12" s="249"/>
      <c r="D12" s="271"/>
      <c r="E12" s="249"/>
      <c r="F12" s="249"/>
    </row>
    <row r="13" spans="1:6" ht="60">
      <c r="A13" s="250"/>
      <c r="B13" s="251" t="s">
        <v>451</v>
      </c>
      <c r="C13" s="252"/>
      <c r="D13" s="259"/>
      <c r="E13" s="398"/>
      <c r="F13" s="400"/>
    </row>
    <row r="14" spans="1:6" ht="15.75">
      <c r="A14" s="247"/>
      <c r="B14" s="248" t="s">
        <v>454</v>
      </c>
      <c r="C14" s="249"/>
      <c r="D14" s="271"/>
      <c r="E14" s="399"/>
      <c r="F14" s="399"/>
    </row>
    <row r="15" spans="1:6" ht="90">
      <c r="A15" s="250"/>
      <c r="B15" s="251" t="s">
        <v>452</v>
      </c>
      <c r="C15" s="252"/>
      <c r="D15" s="259"/>
      <c r="E15" s="398"/>
      <c r="F15" s="400"/>
    </row>
    <row r="16" spans="1:6" ht="15.75">
      <c r="A16" s="250"/>
      <c r="B16" s="251" t="s">
        <v>455</v>
      </c>
      <c r="C16" s="253" t="s">
        <v>193</v>
      </c>
      <c r="D16" s="253">
        <v>2</v>
      </c>
      <c r="E16" s="400"/>
      <c r="F16" s="400"/>
    </row>
    <row r="17" spans="1:6" ht="15.75">
      <c r="A17" s="250"/>
      <c r="B17" s="254"/>
      <c r="C17" s="252"/>
      <c r="D17" s="259"/>
      <c r="E17" s="398"/>
      <c r="F17" s="400"/>
    </row>
    <row r="18" spans="1:6" ht="15.75">
      <c r="A18" s="246">
        <v>2</v>
      </c>
      <c r="B18" s="248" t="s">
        <v>456</v>
      </c>
      <c r="C18" s="248"/>
      <c r="D18" s="247"/>
      <c r="E18" s="401"/>
      <c r="F18" s="401"/>
    </row>
    <row r="19" spans="1:6" ht="15.75">
      <c r="A19" s="250"/>
      <c r="B19" s="255" t="s">
        <v>457</v>
      </c>
      <c r="C19" s="253" t="s">
        <v>193</v>
      </c>
      <c r="D19" s="256">
        <v>4</v>
      </c>
      <c r="E19" s="400"/>
      <c r="F19" s="400"/>
    </row>
    <row r="20" spans="1:6" ht="15.75">
      <c r="A20" s="250"/>
      <c r="B20" s="255" t="s">
        <v>459</v>
      </c>
      <c r="C20" s="253" t="s">
        <v>193</v>
      </c>
      <c r="D20" s="256">
        <v>2</v>
      </c>
      <c r="E20" s="400"/>
      <c r="F20" s="400"/>
    </row>
    <row r="21" spans="1:6" ht="15.75">
      <c r="A21" s="250"/>
      <c r="B21" s="255" t="s">
        <v>460</v>
      </c>
      <c r="C21" s="253" t="s">
        <v>193</v>
      </c>
      <c r="D21" s="256">
        <v>4</v>
      </c>
      <c r="E21" s="400"/>
      <c r="F21" s="400"/>
    </row>
    <row r="22" spans="1:6" ht="15.75">
      <c r="A22" s="250"/>
      <c r="B22" s="255" t="s">
        <v>461</v>
      </c>
      <c r="C22" s="253" t="s">
        <v>193</v>
      </c>
      <c r="D22" s="256">
        <v>1</v>
      </c>
      <c r="E22" s="400"/>
      <c r="F22" s="400"/>
    </row>
    <row r="23" spans="1:6" ht="15.75">
      <c r="A23" s="250"/>
      <c r="B23" s="264"/>
      <c r="C23" s="252"/>
      <c r="D23" s="259"/>
      <c r="E23" s="398"/>
      <c r="F23" s="400"/>
    </row>
    <row r="24" spans="1:6" ht="15.75">
      <c r="A24" s="246">
        <v>3</v>
      </c>
      <c r="B24" s="255" t="s">
        <v>462</v>
      </c>
      <c r="C24" s="253" t="s">
        <v>193</v>
      </c>
      <c r="D24" s="256">
        <v>11</v>
      </c>
      <c r="E24" s="400"/>
      <c r="F24" s="400"/>
    </row>
    <row r="25" spans="1:6" ht="15.75">
      <c r="A25" s="257"/>
      <c r="B25" s="258"/>
      <c r="C25" s="259"/>
      <c r="D25" s="259"/>
      <c r="E25" s="402"/>
      <c r="F25" s="400"/>
    </row>
    <row r="26" spans="1:6" ht="15.75">
      <c r="A26" s="246">
        <v>4</v>
      </c>
      <c r="B26" s="260" t="s">
        <v>453</v>
      </c>
      <c r="C26" s="253" t="s">
        <v>193</v>
      </c>
      <c r="D26" s="253">
        <v>11</v>
      </c>
      <c r="E26" s="400"/>
      <c r="F26" s="400"/>
    </row>
    <row r="27" spans="1:6" ht="15.75">
      <c r="A27" s="257">
        <v>5</v>
      </c>
      <c r="B27" s="261" t="s">
        <v>506</v>
      </c>
      <c r="C27" s="259" t="s">
        <v>193</v>
      </c>
      <c r="D27" s="259">
        <v>2</v>
      </c>
      <c r="E27" s="402"/>
      <c r="F27" s="400"/>
    </row>
    <row r="28" spans="1:6" ht="15.75">
      <c r="A28" s="257">
        <v>6</v>
      </c>
      <c r="B28" s="261" t="s">
        <v>507</v>
      </c>
      <c r="C28" s="266" t="s">
        <v>193</v>
      </c>
      <c r="D28" s="259">
        <v>11</v>
      </c>
      <c r="E28" s="402"/>
      <c r="F28" s="400"/>
    </row>
    <row r="29" spans="1:6" ht="15.75">
      <c r="A29" s="257"/>
      <c r="B29" s="261"/>
      <c r="C29" s="266"/>
      <c r="D29" s="259"/>
      <c r="E29" s="402"/>
      <c r="F29" s="400"/>
    </row>
    <row r="30" spans="1:6" ht="15.75">
      <c r="A30" s="257">
        <v>7</v>
      </c>
      <c r="B30" s="261" t="s">
        <v>464</v>
      </c>
      <c r="C30" s="259"/>
      <c r="D30" s="259"/>
      <c r="E30" s="402"/>
      <c r="F30" s="400"/>
    </row>
    <row r="31" spans="1:6" ht="63">
      <c r="A31" s="257"/>
      <c r="B31" s="265" t="s">
        <v>463</v>
      </c>
      <c r="C31" s="259"/>
      <c r="D31" s="259"/>
      <c r="E31" s="402"/>
      <c r="F31" s="400"/>
    </row>
    <row r="32" spans="1:6" ht="15.75">
      <c r="A32" s="257"/>
      <c r="B32" s="261" t="s">
        <v>465</v>
      </c>
      <c r="C32" s="266" t="s">
        <v>466</v>
      </c>
      <c r="D32" s="259">
        <v>110</v>
      </c>
      <c r="E32" s="402"/>
      <c r="F32" s="400"/>
    </row>
    <row r="33" spans="1:6" ht="30">
      <c r="A33" s="257">
        <v>7</v>
      </c>
      <c r="B33" s="261" t="s">
        <v>467</v>
      </c>
      <c r="C33" s="266" t="s">
        <v>466</v>
      </c>
      <c r="D33" s="259">
        <v>45</v>
      </c>
      <c r="E33" s="402"/>
      <c r="F33" s="400"/>
    </row>
    <row r="34" spans="1:6" ht="45">
      <c r="A34" s="257">
        <v>8</v>
      </c>
      <c r="B34" s="261" t="s">
        <v>468</v>
      </c>
      <c r="C34" s="266" t="s">
        <v>466</v>
      </c>
      <c r="D34" s="259">
        <v>220</v>
      </c>
      <c r="E34" s="402"/>
      <c r="F34" s="400"/>
    </row>
    <row r="35" spans="1:6" ht="15.75">
      <c r="A35" s="257">
        <v>9</v>
      </c>
      <c r="B35" s="267" t="s">
        <v>469</v>
      </c>
      <c r="C35" s="268" t="s">
        <v>209</v>
      </c>
      <c r="D35" s="259">
        <v>2</v>
      </c>
      <c r="E35" s="398"/>
      <c r="F35" s="400"/>
    </row>
    <row r="36" spans="1:6" ht="15.75">
      <c r="A36" s="262"/>
      <c r="B36" s="247" t="s">
        <v>41</v>
      </c>
      <c r="C36" s="249"/>
      <c r="D36" s="271"/>
      <c r="E36" s="249"/>
      <c r="F36" s="263"/>
    </row>
  </sheetData>
  <sheetProtection/>
  <mergeCells count="2">
    <mergeCell ref="A10:F10"/>
    <mergeCell ref="A2:F2"/>
  </mergeCells>
  <conditionalFormatting sqref="B36">
    <cfRule type="cellIs" priority="2" dxfId="2" operator="equal" stopIfTrue="1">
      <formula>0</formula>
    </cfRule>
  </conditionalFormatting>
  <conditionalFormatting sqref="B36">
    <cfRule type="cellIs" priority="1" dxfId="3" operator="equal" stopIfTrue="1">
      <formula>0</formula>
    </cfRule>
  </conditionalFormatting>
  <printOptions/>
  <pageMargins left="0.7086614173228347" right="0.7086614173228347" top="0.7480314960629921" bottom="0.7480314960629921" header="0.31496062992125984" footer="0.31496062992125984"/>
  <pageSetup fitToHeight="3" fitToWidth="1" horizontalDpi="600" verticalDpi="600" orientation="landscape" scale="96" r:id="rId1"/>
</worksheet>
</file>

<file path=xl/worksheets/sheet7.xml><?xml version="1.0" encoding="utf-8"?>
<worksheet xmlns="http://schemas.openxmlformats.org/spreadsheetml/2006/main" xmlns:r="http://schemas.openxmlformats.org/officeDocument/2006/relationships">
  <sheetPr>
    <pageSetUpPr fitToPage="1"/>
  </sheetPr>
  <dimension ref="A1:F27"/>
  <sheetViews>
    <sheetView zoomScaleSheetLayoutView="100" workbookViewId="0" topLeftCell="A1">
      <selection activeCell="H10" sqref="H10"/>
    </sheetView>
  </sheetViews>
  <sheetFormatPr defaultColWidth="9.140625" defaultRowHeight="15"/>
  <cols>
    <col min="1" max="1" width="8.57421875" style="332" customWidth="1"/>
    <col min="2" max="2" width="59.00390625" style="128" customWidth="1"/>
    <col min="3" max="3" width="8.28125" style="129" customWidth="1"/>
    <col min="4" max="4" width="9.00390625" style="129" customWidth="1"/>
    <col min="5" max="5" width="17.28125" style="123" customWidth="1"/>
    <col min="6" max="6" width="18.7109375" style="123" customWidth="1"/>
    <col min="7" max="16384" width="9.140625" style="123" customWidth="1"/>
  </cols>
  <sheetData>
    <row r="1" spans="1:6" s="317" customFormat="1" ht="15">
      <c r="A1" s="455" t="s">
        <v>183</v>
      </c>
      <c r="B1" s="456"/>
      <c r="C1" s="456"/>
      <c r="D1" s="456"/>
      <c r="E1" s="456"/>
      <c r="F1" s="456"/>
    </row>
    <row r="2" spans="1:6" s="317" customFormat="1" ht="15">
      <c r="A2" s="457" t="s">
        <v>184</v>
      </c>
      <c r="B2" s="456"/>
      <c r="C2" s="456"/>
      <c r="D2" s="456"/>
      <c r="E2" s="456"/>
      <c r="F2" s="456"/>
    </row>
    <row r="3" spans="1:6" s="317" customFormat="1" ht="12.75">
      <c r="A3" s="318"/>
      <c r="B3" s="198"/>
      <c r="C3" s="319"/>
      <c r="D3" s="319"/>
      <c r="E3" s="319"/>
      <c r="F3" s="282" t="s">
        <v>472</v>
      </c>
    </row>
    <row r="4" spans="1:6" s="317" customFormat="1" ht="12.75">
      <c r="A4" s="338" t="s">
        <v>484</v>
      </c>
      <c r="B4" s="339" t="s">
        <v>185</v>
      </c>
      <c r="C4" s="340" t="s">
        <v>186</v>
      </c>
      <c r="D4" s="340" t="s">
        <v>187</v>
      </c>
      <c r="E4" s="340" t="s">
        <v>485</v>
      </c>
      <c r="F4" s="340" t="s">
        <v>486</v>
      </c>
    </row>
    <row r="5" spans="1:6" ht="12.75">
      <c r="A5" s="325"/>
      <c r="B5" s="333"/>
      <c r="C5" s="200"/>
      <c r="D5" s="200"/>
      <c r="E5" s="201"/>
      <c r="F5" s="201"/>
    </row>
    <row r="6" spans="1:6" ht="12.75">
      <c r="A6" s="320" t="s">
        <v>192</v>
      </c>
      <c r="B6" s="199" t="s">
        <v>393</v>
      </c>
      <c r="C6" s="200"/>
      <c r="D6" s="200"/>
      <c r="E6" s="201"/>
      <c r="F6" s="201"/>
    </row>
    <row r="7" spans="1:6" ht="25.5">
      <c r="A7" s="334">
        <v>1</v>
      </c>
      <c r="B7" s="202" t="s">
        <v>394</v>
      </c>
      <c r="C7" s="321" t="s">
        <v>13</v>
      </c>
      <c r="D7" s="322">
        <v>18</v>
      </c>
      <c r="E7" s="323"/>
      <c r="F7" s="324"/>
    </row>
    <row r="8" spans="1:6" ht="25.5">
      <c r="A8" s="334">
        <v>2</v>
      </c>
      <c r="B8" s="202" t="s">
        <v>395</v>
      </c>
      <c r="C8" s="321" t="s">
        <v>13</v>
      </c>
      <c r="D8" s="322">
        <v>1</v>
      </c>
      <c r="E8" s="323"/>
      <c r="F8" s="324"/>
    </row>
    <row r="9" spans="1:6" ht="25.5">
      <c r="A9" s="334">
        <v>3</v>
      </c>
      <c r="B9" s="202" t="s">
        <v>396</v>
      </c>
      <c r="C9" s="321" t="s">
        <v>13</v>
      </c>
      <c r="D9" s="322">
        <v>12</v>
      </c>
      <c r="E9" s="323"/>
      <c r="F9" s="324"/>
    </row>
    <row r="10" spans="1:6" ht="51">
      <c r="A10" s="334">
        <v>4</v>
      </c>
      <c r="B10" s="202" t="s">
        <v>397</v>
      </c>
      <c r="C10" s="321" t="s">
        <v>13</v>
      </c>
      <c r="D10" s="322">
        <v>4</v>
      </c>
      <c r="E10" s="323"/>
      <c r="F10" s="324"/>
    </row>
    <row r="11" spans="1:6" ht="102">
      <c r="A11" s="334">
        <v>5</v>
      </c>
      <c r="B11" s="203" t="s">
        <v>441</v>
      </c>
      <c r="C11" s="321" t="s">
        <v>13</v>
      </c>
      <c r="D11" s="322">
        <v>1</v>
      </c>
      <c r="E11" s="323"/>
      <c r="F11" s="324"/>
    </row>
    <row r="12" spans="1:6" ht="38.25">
      <c r="A12" s="334">
        <v>8</v>
      </c>
      <c r="B12" s="202" t="s">
        <v>398</v>
      </c>
      <c r="C12" s="321" t="s">
        <v>195</v>
      </c>
      <c r="D12" s="322">
        <v>400</v>
      </c>
      <c r="E12" s="323"/>
      <c r="F12" s="324"/>
    </row>
    <row r="13" spans="1:6" ht="12.75">
      <c r="A13" s="325"/>
      <c r="B13" s="298"/>
      <c r="C13" s="200"/>
      <c r="D13" s="200"/>
      <c r="E13" s="299"/>
      <c r="F13" s="324"/>
    </row>
    <row r="14" spans="1:6" ht="12.75">
      <c r="A14" s="205" t="s">
        <v>198</v>
      </c>
      <c r="B14" s="204" t="s">
        <v>503</v>
      </c>
      <c r="C14" s="328"/>
      <c r="D14" s="328"/>
      <c r="E14" s="335"/>
      <c r="F14" s="324"/>
    </row>
    <row r="15" spans="1:6" ht="12.75">
      <c r="A15" s="196"/>
      <c r="B15" s="124" t="s">
        <v>199</v>
      </c>
      <c r="C15" s="326"/>
      <c r="D15" s="326"/>
      <c r="E15" s="327"/>
      <c r="F15" s="324"/>
    </row>
    <row r="16" spans="1:6" ht="63.75">
      <c r="A16" s="196">
        <v>1</v>
      </c>
      <c r="B16" s="124" t="s">
        <v>442</v>
      </c>
      <c r="C16" s="200" t="s">
        <v>193</v>
      </c>
      <c r="D16" s="326">
        <v>10</v>
      </c>
      <c r="E16" s="197"/>
      <c r="F16" s="324"/>
    </row>
    <row r="17" spans="1:6" ht="89.25">
      <c r="A17" s="196">
        <v>2</v>
      </c>
      <c r="B17" s="124" t="s">
        <v>200</v>
      </c>
      <c r="C17" s="200" t="s">
        <v>193</v>
      </c>
      <c r="D17" s="326" t="s">
        <v>194</v>
      </c>
      <c r="E17" s="197"/>
      <c r="F17" s="324"/>
    </row>
    <row r="18" spans="1:6" ht="12.75">
      <c r="A18" s="196">
        <v>6</v>
      </c>
      <c r="B18" s="124" t="s">
        <v>201</v>
      </c>
      <c r="C18" s="326"/>
      <c r="D18" s="326"/>
      <c r="E18" s="197"/>
      <c r="F18" s="324"/>
    </row>
    <row r="19" spans="1:6" ht="12.75">
      <c r="A19" s="196" t="s">
        <v>163</v>
      </c>
      <c r="B19" s="124" t="s">
        <v>202</v>
      </c>
      <c r="C19" s="326" t="s">
        <v>195</v>
      </c>
      <c r="D19" s="326">
        <v>75</v>
      </c>
      <c r="E19" s="197"/>
      <c r="F19" s="324"/>
    </row>
    <row r="20" spans="1:6" ht="38.25">
      <c r="A20" s="196">
        <v>7</v>
      </c>
      <c r="B20" s="124" t="s">
        <v>203</v>
      </c>
      <c r="C20" s="326" t="s">
        <v>195</v>
      </c>
      <c r="D20" s="326">
        <v>75</v>
      </c>
      <c r="E20" s="197"/>
      <c r="F20" s="324"/>
    </row>
    <row r="21" spans="1:6" ht="63.75">
      <c r="A21" s="196">
        <v>8</v>
      </c>
      <c r="B21" s="203" t="s">
        <v>204</v>
      </c>
      <c r="C21" s="326" t="s">
        <v>195</v>
      </c>
      <c r="D21" s="326"/>
      <c r="E21" s="197"/>
      <c r="F21" s="324"/>
    </row>
    <row r="22" spans="1:6" ht="12.75">
      <c r="A22" s="205"/>
      <c r="B22" s="203" t="s">
        <v>205</v>
      </c>
      <c r="C22" s="328"/>
      <c r="D22" s="326"/>
      <c r="E22" s="197"/>
      <c r="F22" s="324"/>
    </row>
    <row r="23" spans="1:6" ht="12.75">
      <c r="A23" s="329"/>
      <c r="B23" s="203" t="s">
        <v>206</v>
      </c>
      <c r="C23" s="326"/>
      <c r="D23" s="326">
        <v>125</v>
      </c>
      <c r="E23" s="197"/>
      <c r="F23" s="324"/>
    </row>
    <row r="24" spans="1:6" ht="25.5">
      <c r="A24" s="329"/>
      <c r="B24" s="204" t="s">
        <v>207</v>
      </c>
      <c r="C24" s="326"/>
      <c r="D24" s="326"/>
      <c r="E24" s="197"/>
      <c r="F24" s="324"/>
    </row>
    <row r="25" spans="1:6" ht="12.75">
      <c r="A25" s="196"/>
      <c r="B25" s="124"/>
      <c r="C25" s="326"/>
      <c r="D25" s="326"/>
      <c r="E25" s="299"/>
      <c r="F25" s="324"/>
    </row>
    <row r="26" spans="1:6" ht="12.75">
      <c r="A26" s="196"/>
      <c r="B26" s="336" t="s">
        <v>34</v>
      </c>
      <c r="C26" s="326"/>
      <c r="D26" s="326"/>
      <c r="E26" s="330"/>
      <c r="F26" s="337"/>
    </row>
    <row r="27" spans="1:6" ht="12.75">
      <c r="A27" s="331"/>
      <c r="B27" s="125"/>
      <c r="C27" s="126"/>
      <c r="D27" s="126"/>
      <c r="E27" s="127"/>
      <c r="F27" s="127"/>
    </row>
  </sheetData>
  <sheetProtection/>
  <mergeCells count="2">
    <mergeCell ref="A1:F1"/>
    <mergeCell ref="A2:F2"/>
  </mergeCells>
  <printOptions horizontalCentered="1"/>
  <pageMargins left="0.4330708661417323" right="0.3937007874015748" top="0.8267716535433072" bottom="0.7480314960629921" header="0.4724409448818898" footer="0.35433070866141736"/>
  <pageSetup fitToHeight="4" fitToWidth="1" horizontalDpi="600" verticalDpi="600" orientation="landscape" paperSize="9" r:id="rId1"/>
  <rowBreaks count="1" manualBreakCount="1">
    <brk id="13" max="5" man="1"/>
  </rowBreaks>
</worksheet>
</file>

<file path=xl/worksheets/sheet8.xml><?xml version="1.0" encoding="utf-8"?>
<worksheet xmlns="http://schemas.openxmlformats.org/spreadsheetml/2006/main" xmlns:r="http://schemas.openxmlformats.org/officeDocument/2006/relationships">
  <dimension ref="A7:I166"/>
  <sheetViews>
    <sheetView zoomScale="115" zoomScaleNormal="115" zoomScalePageLayoutView="0" workbookViewId="0" topLeftCell="A145">
      <selection activeCell="I166" sqref="I166"/>
    </sheetView>
  </sheetViews>
  <sheetFormatPr defaultColWidth="9.140625" defaultRowHeight="15"/>
  <cols>
    <col min="1" max="1" width="5.7109375" style="11" bestFit="1" customWidth="1"/>
    <col min="2" max="2" width="31.00390625" style="0" customWidth="1"/>
    <col min="3" max="3" width="5.28125" style="0" bestFit="1" customWidth="1"/>
    <col min="4" max="4" width="4.140625" style="0" bestFit="1" customWidth="1"/>
    <col min="5" max="5" width="7.00390625" style="0" bestFit="1" customWidth="1"/>
    <col min="6" max="6" width="6.00390625" style="0" bestFit="1" customWidth="1"/>
    <col min="7" max="7" width="5.00390625" style="0" bestFit="1" customWidth="1"/>
    <col min="8" max="8" width="11.00390625" style="0" bestFit="1" customWidth="1"/>
    <col min="9" max="9" width="11.00390625" style="1" bestFit="1" customWidth="1"/>
  </cols>
  <sheetData>
    <row r="7" spans="1:9" ht="24.75" customHeight="1">
      <c r="A7" s="20" t="s">
        <v>42</v>
      </c>
      <c r="B7" s="20" t="s">
        <v>1</v>
      </c>
      <c r="C7" s="20" t="s">
        <v>3</v>
      </c>
      <c r="D7" s="20" t="s">
        <v>33</v>
      </c>
      <c r="E7" s="20" t="s">
        <v>50</v>
      </c>
      <c r="F7" s="20" t="s">
        <v>48</v>
      </c>
      <c r="G7" s="20" t="s">
        <v>10</v>
      </c>
      <c r="H7" s="20" t="s">
        <v>51</v>
      </c>
      <c r="I7" s="20" t="s">
        <v>47</v>
      </c>
    </row>
    <row r="8" spans="1:9" ht="15">
      <c r="A8" s="3"/>
      <c r="B8" s="2"/>
      <c r="C8" s="2"/>
      <c r="D8" s="2"/>
      <c r="E8" s="2"/>
      <c r="F8" s="2"/>
      <c r="G8" s="2"/>
      <c r="H8" s="2"/>
      <c r="I8" s="4"/>
    </row>
    <row r="9" spans="1:9" ht="15">
      <c r="A9" s="3">
        <v>1</v>
      </c>
      <c r="B9" s="4" t="s">
        <v>52</v>
      </c>
      <c r="C9" s="2"/>
      <c r="D9" s="2"/>
      <c r="E9" s="2"/>
      <c r="F9" s="2"/>
      <c r="G9" s="2"/>
      <c r="H9" s="2"/>
      <c r="I9" s="4"/>
    </row>
    <row r="10" spans="1:9" ht="15">
      <c r="A10" s="3"/>
      <c r="B10" s="2"/>
      <c r="C10" s="2" t="s">
        <v>37</v>
      </c>
      <c r="D10" s="2">
        <v>1</v>
      </c>
      <c r="E10" s="2">
        <v>54</v>
      </c>
      <c r="F10" s="2">
        <v>1</v>
      </c>
      <c r="G10" s="2">
        <v>1</v>
      </c>
      <c r="H10" s="2">
        <f aca="true" t="shared" si="0" ref="H10:H17">+D10*E10*F10*G10</f>
        <v>54</v>
      </c>
      <c r="I10" s="4"/>
    </row>
    <row r="11" spans="1:9" ht="15">
      <c r="A11" s="3"/>
      <c r="B11" s="2"/>
      <c r="C11" s="2" t="s">
        <v>37</v>
      </c>
      <c r="D11" s="2">
        <v>1</v>
      </c>
      <c r="E11" s="2">
        <v>46.3</v>
      </c>
      <c r="F11" s="2">
        <v>1</v>
      </c>
      <c r="G11" s="2">
        <v>1</v>
      </c>
      <c r="H11" s="2">
        <f t="shared" si="0"/>
        <v>46.3</v>
      </c>
      <c r="I11" s="4"/>
    </row>
    <row r="12" spans="1:9" ht="15">
      <c r="A12" s="3"/>
      <c r="B12" s="2"/>
      <c r="C12" s="2" t="s">
        <v>37</v>
      </c>
      <c r="D12" s="2">
        <v>1</v>
      </c>
      <c r="E12" s="2">
        <v>72</v>
      </c>
      <c r="F12" s="2">
        <v>1</v>
      </c>
      <c r="G12" s="2">
        <v>1</v>
      </c>
      <c r="H12" s="2">
        <f t="shared" si="0"/>
        <v>72</v>
      </c>
      <c r="I12" s="4"/>
    </row>
    <row r="13" spans="1:9" ht="15">
      <c r="A13" s="3"/>
      <c r="B13" s="2"/>
      <c r="C13" s="2" t="s">
        <v>37</v>
      </c>
      <c r="D13" s="2">
        <v>1</v>
      </c>
      <c r="E13" s="2">
        <v>82.6</v>
      </c>
      <c r="F13" s="2">
        <v>1</v>
      </c>
      <c r="G13" s="2">
        <v>1</v>
      </c>
      <c r="H13" s="2">
        <f t="shared" si="0"/>
        <v>82.6</v>
      </c>
      <c r="I13" s="4"/>
    </row>
    <row r="14" spans="1:9" ht="15">
      <c r="A14" s="3"/>
      <c r="B14" s="2"/>
      <c r="C14" s="2" t="s">
        <v>37</v>
      </c>
      <c r="D14" s="2">
        <v>1</v>
      </c>
      <c r="E14" s="2">
        <v>3.2</v>
      </c>
      <c r="F14" s="2">
        <v>1</v>
      </c>
      <c r="G14" s="2">
        <v>1</v>
      </c>
      <c r="H14" s="2">
        <f t="shared" si="0"/>
        <v>3.2</v>
      </c>
      <c r="I14" s="4"/>
    </row>
    <row r="15" spans="1:9" ht="15">
      <c r="A15" s="3"/>
      <c r="B15" s="2"/>
      <c r="C15" s="2" t="s">
        <v>37</v>
      </c>
      <c r="D15" s="2">
        <v>1</v>
      </c>
      <c r="E15" s="2">
        <v>9</v>
      </c>
      <c r="F15" s="2">
        <v>1</v>
      </c>
      <c r="G15" s="2">
        <v>1</v>
      </c>
      <c r="H15" s="2">
        <f t="shared" si="0"/>
        <v>9</v>
      </c>
      <c r="I15" s="4"/>
    </row>
    <row r="16" spans="1:9" ht="15">
      <c r="A16" s="3"/>
      <c r="B16" s="2"/>
      <c r="C16" s="2" t="s">
        <v>37</v>
      </c>
      <c r="D16" s="2">
        <v>1</v>
      </c>
      <c r="E16" s="2">
        <v>8.64</v>
      </c>
      <c r="F16" s="2">
        <v>1</v>
      </c>
      <c r="G16" s="2">
        <v>1</v>
      </c>
      <c r="H16" s="2">
        <f t="shared" si="0"/>
        <v>8.64</v>
      </c>
      <c r="I16" s="4"/>
    </row>
    <row r="17" spans="1:9" ht="15">
      <c r="A17" s="3"/>
      <c r="B17" s="2"/>
      <c r="C17" s="2" t="s">
        <v>37</v>
      </c>
      <c r="D17" s="2">
        <v>1</v>
      </c>
      <c r="E17" s="2">
        <v>8.6</v>
      </c>
      <c r="F17" s="2">
        <v>1</v>
      </c>
      <c r="G17" s="2">
        <v>1</v>
      </c>
      <c r="H17" s="2">
        <f t="shared" si="0"/>
        <v>8.6</v>
      </c>
      <c r="I17" s="4"/>
    </row>
    <row r="18" spans="1:9" ht="15">
      <c r="A18" s="3"/>
      <c r="B18" s="2"/>
      <c r="C18" s="2"/>
      <c r="D18" s="2"/>
      <c r="E18" s="2"/>
      <c r="F18" s="2"/>
      <c r="G18" s="2"/>
      <c r="H18" s="2">
        <f>SUM(H10:H17)</f>
        <v>284.34000000000003</v>
      </c>
      <c r="I18" s="4"/>
    </row>
    <row r="19" spans="1:9" ht="15">
      <c r="A19" s="3"/>
      <c r="B19" s="2"/>
      <c r="C19" s="2"/>
      <c r="D19" s="2"/>
      <c r="E19" s="2"/>
      <c r="F19" s="2"/>
      <c r="G19" s="2"/>
      <c r="H19" s="2">
        <f>+H18*10%</f>
        <v>28.434000000000005</v>
      </c>
      <c r="I19" s="4"/>
    </row>
    <row r="20" spans="1:9" ht="15">
      <c r="A20" s="3"/>
      <c r="B20" s="2"/>
      <c r="C20" s="2"/>
      <c r="D20" s="2"/>
      <c r="E20" s="2"/>
      <c r="F20" s="2"/>
      <c r="G20" s="2"/>
      <c r="H20" s="2">
        <f>SUM(H18:H19)</f>
        <v>312.77400000000006</v>
      </c>
      <c r="I20" s="4">
        <f>+H20</f>
        <v>312.77400000000006</v>
      </c>
    </row>
    <row r="21" spans="1:9" ht="15">
      <c r="A21" s="3"/>
      <c r="B21" s="2"/>
      <c r="C21" s="2"/>
      <c r="D21" s="2"/>
      <c r="E21" s="2"/>
      <c r="F21" s="2"/>
      <c r="G21" s="2"/>
      <c r="H21" s="2"/>
      <c r="I21" s="4"/>
    </row>
    <row r="22" spans="1:9" ht="15">
      <c r="A22" s="3">
        <v>2</v>
      </c>
      <c r="B22" s="4" t="s">
        <v>53</v>
      </c>
      <c r="C22" s="2" t="s">
        <v>37</v>
      </c>
      <c r="D22" s="2">
        <v>1</v>
      </c>
      <c r="E22" s="2">
        <v>555.67</v>
      </c>
      <c r="F22" s="2">
        <v>1</v>
      </c>
      <c r="G22" s="2">
        <v>1</v>
      </c>
      <c r="H22" s="2">
        <f>+D22*E22*F22*G22</f>
        <v>555.67</v>
      </c>
      <c r="I22" s="4"/>
    </row>
    <row r="23" spans="1:9" ht="15">
      <c r="A23" s="3"/>
      <c r="B23" s="2"/>
      <c r="C23" s="2"/>
      <c r="D23" s="2"/>
      <c r="E23" s="2"/>
      <c r="F23" s="2"/>
      <c r="G23" s="2"/>
      <c r="H23" s="2">
        <f>+H22*115%</f>
        <v>639.0204999999999</v>
      </c>
      <c r="I23" s="4"/>
    </row>
    <row r="24" spans="1:9" ht="15">
      <c r="A24" s="3"/>
      <c r="B24" s="2"/>
      <c r="C24" s="2"/>
      <c r="D24" s="2"/>
      <c r="E24" s="2"/>
      <c r="F24" s="2"/>
      <c r="G24" s="2"/>
      <c r="H24" s="2">
        <f>+H23*5%</f>
        <v>31.951024999999994</v>
      </c>
      <c r="I24" s="4"/>
    </row>
    <row r="25" spans="1:9" ht="15">
      <c r="A25" s="3"/>
      <c r="B25" s="2"/>
      <c r="C25" s="2"/>
      <c r="D25" s="2"/>
      <c r="E25" s="2"/>
      <c r="F25" s="2"/>
      <c r="G25" s="2"/>
      <c r="H25" s="2">
        <f>SUM(H23:H24)</f>
        <v>670.9715249999998</v>
      </c>
      <c r="I25" s="4"/>
    </row>
    <row r="26" spans="1:9" ht="15">
      <c r="A26" s="3"/>
      <c r="B26" s="2" t="s">
        <v>54</v>
      </c>
      <c r="C26" s="2"/>
      <c r="D26" s="2"/>
      <c r="E26" s="2"/>
      <c r="F26" s="2"/>
      <c r="G26" s="2"/>
      <c r="H26" s="12">
        <f>+H20</f>
        <v>312.77400000000006</v>
      </c>
      <c r="I26" s="4"/>
    </row>
    <row r="27" spans="1:9" ht="15">
      <c r="A27" s="3"/>
      <c r="B27" s="2"/>
      <c r="C27" s="2"/>
      <c r="D27" s="2"/>
      <c r="E27" s="2"/>
      <c r="F27" s="2"/>
      <c r="G27" s="2"/>
      <c r="H27" s="2">
        <f>+H25-H26</f>
        <v>358.19752499999976</v>
      </c>
      <c r="I27" s="4">
        <f>+H27</f>
        <v>358.19752499999976</v>
      </c>
    </row>
    <row r="28" spans="1:9" ht="15">
      <c r="A28" s="3"/>
      <c r="B28" s="2"/>
      <c r="C28" s="2"/>
      <c r="D28" s="2"/>
      <c r="E28" s="2"/>
      <c r="F28" s="2"/>
      <c r="G28" s="2"/>
      <c r="H28" s="2"/>
      <c r="I28" s="4"/>
    </row>
    <row r="29" spans="1:9" ht="15">
      <c r="A29" s="3">
        <v>3</v>
      </c>
      <c r="B29" s="2" t="s">
        <v>55</v>
      </c>
      <c r="C29" s="2" t="s">
        <v>37</v>
      </c>
      <c r="D29" s="2">
        <v>3</v>
      </c>
      <c r="E29" s="2">
        <v>9.22</v>
      </c>
      <c r="F29" s="2">
        <v>1</v>
      </c>
      <c r="G29" s="2">
        <v>1.2</v>
      </c>
      <c r="H29" s="2">
        <f>+D29*E29*F29*G29</f>
        <v>33.192</v>
      </c>
      <c r="I29" s="4"/>
    </row>
    <row r="30" spans="1:9" ht="15">
      <c r="A30" s="3"/>
      <c r="B30" s="2"/>
      <c r="C30" s="2"/>
      <c r="D30" s="2"/>
      <c r="E30" s="2"/>
      <c r="F30" s="2"/>
      <c r="G30" s="2"/>
      <c r="H30" s="2">
        <f>+H29*5%</f>
        <v>1.6596000000000002</v>
      </c>
      <c r="I30" s="4"/>
    </row>
    <row r="31" spans="1:9" ht="15">
      <c r="A31" s="3"/>
      <c r="B31" s="2"/>
      <c r="C31" s="2"/>
      <c r="D31" s="2"/>
      <c r="E31" s="2"/>
      <c r="F31" s="2"/>
      <c r="G31" s="2"/>
      <c r="H31" s="2">
        <f>SUM(H29:H30)</f>
        <v>34.8516</v>
      </c>
      <c r="I31" s="4">
        <f>+H31</f>
        <v>34.8516</v>
      </c>
    </row>
    <row r="32" spans="1:9" ht="15">
      <c r="A32" s="3"/>
      <c r="B32" s="2"/>
      <c r="C32" s="2"/>
      <c r="D32" s="2"/>
      <c r="E32" s="2"/>
      <c r="F32" s="2"/>
      <c r="G32" s="2"/>
      <c r="H32" s="2"/>
      <c r="I32" s="4"/>
    </row>
    <row r="33" spans="1:9" ht="15">
      <c r="A33" s="3">
        <v>4</v>
      </c>
      <c r="B33" s="2" t="s">
        <v>56</v>
      </c>
      <c r="C33" s="2"/>
      <c r="D33" s="2"/>
      <c r="E33" s="2"/>
      <c r="F33" s="2"/>
      <c r="G33" s="2"/>
      <c r="H33" s="2"/>
      <c r="I33" s="4"/>
    </row>
    <row r="34" spans="1:9" ht="15">
      <c r="A34" s="3"/>
      <c r="B34" s="2" t="s">
        <v>57</v>
      </c>
      <c r="C34" s="2" t="s">
        <v>37</v>
      </c>
      <c r="D34" s="2">
        <v>2</v>
      </c>
      <c r="E34" s="2">
        <v>4.6</v>
      </c>
      <c r="F34" s="2">
        <v>1</v>
      </c>
      <c r="G34" s="2">
        <v>3</v>
      </c>
      <c r="H34" s="2">
        <f aca="true" t="shared" si="1" ref="H34:H44">+D34*E34*F34*G34</f>
        <v>27.599999999999998</v>
      </c>
      <c r="I34" s="4"/>
    </row>
    <row r="35" spans="1:9" ht="15">
      <c r="A35" s="3"/>
      <c r="B35" s="2"/>
      <c r="C35" s="2" t="s">
        <v>37</v>
      </c>
      <c r="D35" s="2">
        <v>1</v>
      </c>
      <c r="E35" s="2">
        <v>2.25</v>
      </c>
      <c r="F35" s="2">
        <v>1</v>
      </c>
      <c r="G35" s="2">
        <v>3</v>
      </c>
      <c r="H35" s="2">
        <f t="shared" si="1"/>
        <v>6.75</v>
      </c>
      <c r="I35" s="4"/>
    </row>
    <row r="36" spans="1:9" ht="15">
      <c r="A36" s="3"/>
      <c r="B36" s="2"/>
      <c r="C36" s="2" t="s">
        <v>37</v>
      </c>
      <c r="D36" s="2">
        <v>1</v>
      </c>
      <c r="E36" s="2">
        <v>3.75</v>
      </c>
      <c r="F36" s="2">
        <v>1</v>
      </c>
      <c r="G36" s="2">
        <v>3</v>
      </c>
      <c r="H36" s="2">
        <f t="shared" si="1"/>
        <v>11.25</v>
      </c>
      <c r="I36" s="4"/>
    </row>
    <row r="37" spans="1:9" ht="15">
      <c r="A37" s="3"/>
      <c r="B37" s="2" t="s">
        <v>58</v>
      </c>
      <c r="C37" s="2" t="s">
        <v>37</v>
      </c>
      <c r="D37" s="2">
        <v>1</v>
      </c>
      <c r="E37" s="2">
        <v>4.6</v>
      </c>
      <c r="F37" s="2">
        <v>1</v>
      </c>
      <c r="G37" s="2">
        <v>3</v>
      </c>
      <c r="H37" s="2">
        <f t="shared" si="1"/>
        <v>13.799999999999999</v>
      </c>
      <c r="I37" s="4"/>
    </row>
    <row r="38" spans="1:9" ht="15">
      <c r="A38" s="3"/>
      <c r="B38" s="2"/>
      <c r="C38" s="2" t="s">
        <v>37</v>
      </c>
      <c r="D38" s="2">
        <v>1</v>
      </c>
      <c r="E38" s="2">
        <v>3.3</v>
      </c>
      <c r="F38" s="2">
        <v>1</v>
      </c>
      <c r="G38" s="2">
        <v>0.6</v>
      </c>
      <c r="H38" s="2">
        <f t="shared" si="1"/>
        <v>1.9799999999999998</v>
      </c>
      <c r="I38" s="4"/>
    </row>
    <row r="39" spans="1:9" ht="15">
      <c r="A39" s="3"/>
      <c r="B39" s="2" t="s">
        <v>59</v>
      </c>
      <c r="C39" s="2" t="s">
        <v>37</v>
      </c>
      <c r="D39" s="2">
        <v>1</v>
      </c>
      <c r="E39" s="2">
        <v>2.4</v>
      </c>
      <c r="F39" s="2">
        <v>1</v>
      </c>
      <c r="G39" s="2">
        <v>0.6</v>
      </c>
      <c r="H39" s="2">
        <f t="shared" si="1"/>
        <v>1.44</v>
      </c>
      <c r="I39" s="4"/>
    </row>
    <row r="40" spans="1:9" ht="15">
      <c r="A40" s="3"/>
      <c r="B40" s="2"/>
      <c r="C40" s="2" t="s">
        <v>37</v>
      </c>
      <c r="D40" s="2">
        <v>1</v>
      </c>
      <c r="E40" s="2">
        <v>3</v>
      </c>
      <c r="F40" s="2">
        <v>1</v>
      </c>
      <c r="G40" s="2">
        <v>3</v>
      </c>
      <c r="H40" s="2">
        <f t="shared" si="1"/>
        <v>9</v>
      </c>
      <c r="I40" s="4"/>
    </row>
    <row r="41" spans="1:9" ht="15">
      <c r="A41" s="3"/>
      <c r="B41" s="2"/>
      <c r="C41" s="2" t="s">
        <v>37</v>
      </c>
      <c r="D41" s="2">
        <v>1</v>
      </c>
      <c r="E41" s="2">
        <v>4.6</v>
      </c>
      <c r="F41" s="2">
        <v>1</v>
      </c>
      <c r="G41" s="2">
        <v>3</v>
      </c>
      <c r="H41" s="2">
        <f t="shared" si="1"/>
        <v>13.799999999999999</v>
      </c>
      <c r="I41" s="4"/>
    </row>
    <row r="42" spans="1:9" ht="15">
      <c r="A42" s="3"/>
      <c r="B42" s="2"/>
      <c r="C42" s="2" t="s">
        <v>37</v>
      </c>
      <c r="D42" s="2">
        <v>1</v>
      </c>
      <c r="E42" s="2">
        <v>3.3</v>
      </c>
      <c r="F42" s="2">
        <v>1</v>
      </c>
      <c r="G42" s="2">
        <v>0.6</v>
      </c>
      <c r="H42" s="2">
        <f t="shared" si="1"/>
        <v>1.9799999999999998</v>
      </c>
      <c r="I42" s="4"/>
    </row>
    <row r="43" spans="1:9" ht="15">
      <c r="A43" s="3"/>
      <c r="B43" s="2" t="s">
        <v>60</v>
      </c>
      <c r="C43" s="2" t="s">
        <v>37</v>
      </c>
      <c r="D43" s="2">
        <v>2</v>
      </c>
      <c r="E43" s="2">
        <v>2.765</v>
      </c>
      <c r="F43" s="2">
        <v>1</v>
      </c>
      <c r="G43" s="2">
        <v>2.55</v>
      </c>
      <c r="H43" s="2">
        <f t="shared" si="1"/>
        <v>14.1015</v>
      </c>
      <c r="I43" s="4"/>
    </row>
    <row r="44" spans="1:9" ht="15">
      <c r="A44" s="3"/>
      <c r="B44" s="2"/>
      <c r="C44" s="2"/>
      <c r="D44" s="2">
        <v>1</v>
      </c>
      <c r="E44" s="2">
        <v>1.28</v>
      </c>
      <c r="F44" s="2">
        <v>1</v>
      </c>
      <c r="G44" s="2">
        <v>2.2</v>
      </c>
      <c r="H44" s="2">
        <f t="shared" si="1"/>
        <v>2.8160000000000003</v>
      </c>
      <c r="I44" s="4"/>
    </row>
    <row r="45" spans="1:9" ht="15">
      <c r="A45" s="3"/>
      <c r="B45" s="2"/>
      <c r="C45" s="2"/>
      <c r="D45" s="2"/>
      <c r="E45" s="2"/>
      <c r="F45" s="2"/>
      <c r="G45" s="2"/>
      <c r="H45" s="2"/>
      <c r="I45" s="4"/>
    </row>
    <row r="46" spans="1:9" ht="15">
      <c r="A46" s="3"/>
      <c r="B46" s="2"/>
      <c r="C46" s="2"/>
      <c r="D46" s="2"/>
      <c r="E46" s="2"/>
      <c r="F46" s="2"/>
      <c r="G46" s="2"/>
      <c r="H46" s="2">
        <f>SUM(H34:H44)</f>
        <v>104.5175</v>
      </c>
      <c r="I46" s="4"/>
    </row>
    <row r="47" spans="1:9" ht="15">
      <c r="A47" s="3"/>
      <c r="B47" s="2"/>
      <c r="C47" s="2"/>
      <c r="D47" s="2"/>
      <c r="E47" s="2"/>
      <c r="F47" s="2"/>
      <c r="G47" s="2"/>
      <c r="H47" s="2">
        <f>+H46*7%</f>
        <v>7.316225</v>
      </c>
      <c r="I47" s="4"/>
    </row>
    <row r="48" spans="1:9" ht="15">
      <c r="A48" s="3"/>
      <c r="B48" s="2"/>
      <c r="C48" s="2"/>
      <c r="D48" s="2"/>
      <c r="E48" s="2"/>
      <c r="F48" s="2"/>
      <c r="G48" s="2"/>
      <c r="H48" s="2">
        <f>SUM(H46:H47)</f>
        <v>111.833725</v>
      </c>
      <c r="I48" s="17">
        <f>+H48</f>
        <v>111.833725</v>
      </c>
    </row>
    <row r="49" spans="1:9" ht="15">
      <c r="A49" s="3"/>
      <c r="B49" s="2"/>
      <c r="C49" s="2"/>
      <c r="D49" s="2"/>
      <c r="E49" s="2"/>
      <c r="F49" s="2"/>
      <c r="G49" s="2"/>
      <c r="H49" s="2"/>
      <c r="I49" s="4"/>
    </row>
    <row r="50" spans="1:9" ht="15">
      <c r="A50" s="3">
        <v>5</v>
      </c>
      <c r="B50" s="2" t="s">
        <v>61</v>
      </c>
      <c r="C50" s="2" t="s">
        <v>37</v>
      </c>
      <c r="D50" s="2">
        <v>1</v>
      </c>
      <c r="E50" s="2">
        <v>17.8</v>
      </c>
      <c r="F50" s="2">
        <v>11.82</v>
      </c>
      <c r="G50" s="2">
        <v>1</v>
      </c>
      <c r="H50" s="2">
        <f>+D50*E50*F50*G50</f>
        <v>210.39600000000002</v>
      </c>
      <c r="I50" s="4"/>
    </row>
    <row r="51" spans="1:9" ht="15">
      <c r="A51" s="3"/>
      <c r="B51" s="2"/>
      <c r="C51" s="2"/>
      <c r="D51" s="2"/>
      <c r="E51" s="2"/>
      <c r="F51" s="2"/>
      <c r="G51" s="2"/>
      <c r="H51" s="13">
        <f>+H50*7%</f>
        <v>14.727720000000003</v>
      </c>
      <c r="I51" s="4"/>
    </row>
    <row r="52" spans="1:9" ht="15">
      <c r="A52" s="3"/>
      <c r="B52" s="2"/>
      <c r="C52" s="2"/>
      <c r="D52" s="2"/>
      <c r="E52" s="2"/>
      <c r="F52" s="2"/>
      <c r="G52" s="2"/>
      <c r="H52" s="13">
        <f>SUM(H50:H51)</f>
        <v>225.12372000000002</v>
      </c>
      <c r="I52" s="14">
        <f>+H52</f>
        <v>225.12372000000002</v>
      </c>
    </row>
    <row r="53" spans="1:9" ht="15">
      <c r="A53" s="3"/>
      <c r="B53" s="2"/>
      <c r="C53" s="2"/>
      <c r="D53" s="2"/>
      <c r="E53" s="2"/>
      <c r="F53" s="2"/>
      <c r="G53" s="2"/>
      <c r="H53" s="2"/>
      <c r="I53" s="4"/>
    </row>
    <row r="54" spans="1:9" ht="15">
      <c r="A54" s="3">
        <v>6</v>
      </c>
      <c r="B54" s="2" t="s">
        <v>62</v>
      </c>
      <c r="C54" s="2"/>
      <c r="D54" s="2"/>
      <c r="E54" s="2"/>
      <c r="F54" s="2"/>
      <c r="G54" s="2"/>
      <c r="H54" s="2"/>
      <c r="I54" s="4"/>
    </row>
    <row r="55" spans="1:9" ht="15">
      <c r="A55" s="3"/>
      <c r="B55" s="2" t="s">
        <v>59</v>
      </c>
      <c r="C55" s="2" t="s">
        <v>37</v>
      </c>
      <c r="D55" s="2">
        <v>2</v>
      </c>
      <c r="E55" s="2">
        <v>0.9</v>
      </c>
      <c r="F55" s="2">
        <v>1</v>
      </c>
      <c r="G55" s="2">
        <v>1.5</v>
      </c>
      <c r="H55" s="2">
        <f>+D55*E55*F55*G55</f>
        <v>2.7</v>
      </c>
      <c r="I55" s="4"/>
    </row>
    <row r="56" spans="1:9" ht="15">
      <c r="A56" s="3"/>
      <c r="B56" s="2"/>
      <c r="C56" s="2"/>
      <c r="D56" s="2">
        <v>2</v>
      </c>
      <c r="E56" s="2">
        <v>0.75</v>
      </c>
      <c r="F56" s="2">
        <v>1</v>
      </c>
      <c r="G56" s="2">
        <v>1.5</v>
      </c>
      <c r="H56" s="2">
        <f>+D56*E56*F56*G56</f>
        <v>2.25</v>
      </c>
      <c r="I56" s="4"/>
    </row>
    <row r="57" spans="1:9" ht="15">
      <c r="A57" s="3"/>
      <c r="B57" s="2" t="s">
        <v>63</v>
      </c>
      <c r="C57" s="2" t="s">
        <v>37</v>
      </c>
      <c r="D57" s="2">
        <v>1</v>
      </c>
      <c r="E57" s="2">
        <v>16.6</v>
      </c>
      <c r="F57" s="2">
        <v>1</v>
      </c>
      <c r="G57" s="2">
        <v>1.5</v>
      </c>
      <c r="H57" s="2">
        <f>+D57*E57*F57*G57</f>
        <v>24.900000000000002</v>
      </c>
      <c r="I57" s="4"/>
    </row>
    <row r="58" spans="1:9" ht="15">
      <c r="A58" s="3"/>
      <c r="B58" s="2"/>
      <c r="C58" s="2"/>
      <c r="D58" s="2"/>
      <c r="E58" s="2"/>
      <c r="F58" s="2"/>
      <c r="G58" s="2"/>
      <c r="H58" s="2">
        <f>SUM(H55:H57)</f>
        <v>29.85</v>
      </c>
      <c r="I58" s="4"/>
    </row>
    <row r="59" spans="1:9" ht="15">
      <c r="A59" s="3"/>
      <c r="B59" s="2"/>
      <c r="C59" s="2"/>
      <c r="D59" s="2"/>
      <c r="E59" s="2"/>
      <c r="F59" s="2"/>
      <c r="G59" s="2"/>
      <c r="H59" s="2">
        <f>+H58*3%</f>
        <v>0.8955</v>
      </c>
      <c r="I59" s="4"/>
    </row>
    <row r="60" spans="1:9" ht="15">
      <c r="A60" s="3"/>
      <c r="B60" s="2"/>
      <c r="C60" s="2"/>
      <c r="D60" s="2"/>
      <c r="E60" s="2"/>
      <c r="F60" s="2"/>
      <c r="G60" s="2"/>
      <c r="H60" s="2">
        <f>SUM(H58:H59)</f>
        <v>30.7455</v>
      </c>
      <c r="I60" s="4">
        <f>+H60</f>
        <v>30.7455</v>
      </c>
    </row>
    <row r="61" spans="1:9" ht="15">
      <c r="A61" s="3"/>
      <c r="B61" s="2"/>
      <c r="C61" s="2"/>
      <c r="D61" s="2"/>
      <c r="E61" s="2"/>
      <c r="F61" s="2"/>
      <c r="G61" s="2"/>
      <c r="H61" s="2"/>
      <c r="I61" s="4"/>
    </row>
    <row r="62" spans="1:9" ht="15">
      <c r="A62" s="3">
        <v>7</v>
      </c>
      <c r="B62" s="2" t="s">
        <v>64</v>
      </c>
      <c r="C62" s="2"/>
      <c r="D62" s="2"/>
      <c r="E62" s="2"/>
      <c r="F62" s="2"/>
      <c r="G62" s="2"/>
      <c r="H62" s="2"/>
      <c r="I62" s="4"/>
    </row>
    <row r="63" spans="1:9" ht="15">
      <c r="A63" s="3"/>
      <c r="B63" s="2" t="s">
        <v>59</v>
      </c>
      <c r="C63" s="2" t="s">
        <v>37</v>
      </c>
      <c r="D63" s="2">
        <v>2</v>
      </c>
      <c r="E63" s="2">
        <v>1.5</v>
      </c>
      <c r="F63" s="2">
        <v>1</v>
      </c>
      <c r="G63" s="2">
        <v>1.5</v>
      </c>
      <c r="H63" s="2">
        <f>+D63*E63*F63*G63</f>
        <v>4.5</v>
      </c>
      <c r="I63" s="4"/>
    </row>
    <row r="64" spans="1:9" ht="15">
      <c r="A64" s="3"/>
      <c r="B64" s="2" t="s">
        <v>58</v>
      </c>
      <c r="C64" s="2" t="s">
        <v>37</v>
      </c>
      <c r="D64" s="2">
        <v>1</v>
      </c>
      <c r="E64" s="2">
        <v>3.3</v>
      </c>
      <c r="F64" s="2">
        <v>1</v>
      </c>
      <c r="G64" s="2">
        <v>1.5</v>
      </c>
      <c r="H64" s="2">
        <f>+D64*E64*F64*G64</f>
        <v>4.949999999999999</v>
      </c>
      <c r="I64" s="4"/>
    </row>
    <row r="65" spans="1:9" ht="15">
      <c r="A65" s="3"/>
      <c r="B65" s="2"/>
      <c r="C65" s="2"/>
      <c r="D65" s="2"/>
      <c r="E65" s="2"/>
      <c r="F65" s="2"/>
      <c r="G65" s="2"/>
      <c r="H65" s="2">
        <f>SUM(H63:H64)</f>
        <v>9.45</v>
      </c>
      <c r="I65" s="4"/>
    </row>
    <row r="66" spans="1:9" ht="15">
      <c r="A66" s="3"/>
      <c r="B66" s="2"/>
      <c r="C66" s="2"/>
      <c r="D66" s="2"/>
      <c r="E66" s="2"/>
      <c r="F66" s="2"/>
      <c r="G66" s="2"/>
      <c r="H66" s="2">
        <f>+H65*5%</f>
        <v>0.4725</v>
      </c>
      <c r="I66" s="4"/>
    </row>
    <row r="67" spans="1:9" ht="15">
      <c r="A67" s="3"/>
      <c r="B67" s="2"/>
      <c r="C67" s="2"/>
      <c r="D67" s="2"/>
      <c r="E67" s="2"/>
      <c r="F67" s="2"/>
      <c r="G67" s="2"/>
      <c r="H67" s="2">
        <f>SUM(H65:H66)</f>
        <v>9.9225</v>
      </c>
      <c r="I67" s="4">
        <f>+H67</f>
        <v>9.9225</v>
      </c>
    </row>
    <row r="68" spans="1:9" ht="15">
      <c r="A68" s="3"/>
      <c r="B68" s="2"/>
      <c r="C68" s="2"/>
      <c r="D68" s="2"/>
      <c r="E68" s="2"/>
      <c r="F68" s="2"/>
      <c r="G68" s="2"/>
      <c r="H68" s="2"/>
      <c r="I68" s="4"/>
    </row>
    <row r="69" spans="1:9" ht="15">
      <c r="A69" s="3">
        <v>8</v>
      </c>
      <c r="B69" s="2" t="s">
        <v>65</v>
      </c>
      <c r="C69" s="2" t="s">
        <v>37</v>
      </c>
      <c r="D69" s="2">
        <v>1</v>
      </c>
      <c r="E69" s="2">
        <v>6.85</v>
      </c>
      <c r="F69" s="2">
        <v>1</v>
      </c>
      <c r="G69" s="2">
        <v>1</v>
      </c>
      <c r="H69" s="2">
        <f>+D69*E69*F69*G69</f>
        <v>6.85</v>
      </c>
      <c r="I69" s="4"/>
    </row>
    <row r="70" spans="1:9" ht="15">
      <c r="A70" s="3"/>
      <c r="B70" s="2"/>
      <c r="C70" s="2"/>
      <c r="D70" s="2">
        <v>1</v>
      </c>
      <c r="E70" s="2">
        <v>3.855</v>
      </c>
      <c r="F70" s="2">
        <v>1</v>
      </c>
      <c r="G70" s="2">
        <v>1</v>
      </c>
      <c r="H70" s="2">
        <f>+D70*E70*F70*G70</f>
        <v>3.855</v>
      </c>
      <c r="I70" s="4"/>
    </row>
    <row r="71" spans="1:9" ht="15">
      <c r="A71" s="3"/>
      <c r="B71" s="2"/>
      <c r="C71" s="2"/>
      <c r="D71" s="2"/>
      <c r="E71" s="2"/>
      <c r="F71" s="2"/>
      <c r="G71" s="2"/>
      <c r="H71" s="2">
        <f>SUM(H69:H70)</f>
        <v>10.705</v>
      </c>
      <c r="I71" s="4"/>
    </row>
    <row r="72" spans="1:9" ht="15">
      <c r="A72" s="3"/>
      <c r="B72" s="2"/>
      <c r="C72" s="2"/>
      <c r="D72" s="2"/>
      <c r="E72" s="2"/>
      <c r="F72" s="2"/>
      <c r="G72" s="2"/>
      <c r="H72" s="2">
        <f>+H71*5%</f>
        <v>0.53525</v>
      </c>
      <c r="I72" s="4"/>
    </row>
    <row r="73" spans="1:9" ht="15">
      <c r="A73" s="3"/>
      <c r="B73" s="2"/>
      <c r="C73" s="2"/>
      <c r="D73" s="2"/>
      <c r="E73" s="2"/>
      <c r="F73" s="2"/>
      <c r="G73" s="2"/>
      <c r="H73" s="2">
        <f>SUM(H71:H72)</f>
        <v>11.24025</v>
      </c>
      <c r="I73" s="4">
        <f>+H73</f>
        <v>11.24025</v>
      </c>
    </row>
    <row r="74" spans="1:9" ht="15">
      <c r="A74" s="3"/>
      <c r="B74" s="2"/>
      <c r="C74" s="2"/>
      <c r="D74" s="2"/>
      <c r="E74" s="2"/>
      <c r="F74" s="2"/>
      <c r="G74" s="2"/>
      <c r="H74" s="2"/>
      <c r="I74" s="4"/>
    </row>
    <row r="75" spans="1:9" ht="15">
      <c r="A75" s="3">
        <v>9</v>
      </c>
      <c r="B75" s="2" t="s">
        <v>66</v>
      </c>
      <c r="C75" s="2" t="s">
        <v>37</v>
      </c>
      <c r="D75" s="2">
        <v>2</v>
      </c>
      <c r="E75" s="2">
        <v>3</v>
      </c>
      <c r="F75" s="2">
        <v>1</v>
      </c>
      <c r="G75" s="2">
        <v>2.4</v>
      </c>
      <c r="H75" s="2">
        <f>+D75*E75*F75*G75</f>
        <v>14.399999999999999</v>
      </c>
      <c r="I75" s="4"/>
    </row>
    <row r="76" spans="1:9" ht="15">
      <c r="A76" s="3"/>
      <c r="B76" s="2"/>
      <c r="C76" s="2"/>
      <c r="D76" s="2"/>
      <c r="E76" s="2"/>
      <c r="F76" s="2"/>
      <c r="G76" s="2"/>
      <c r="H76" s="2">
        <f>+H75*5%</f>
        <v>0.72</v>
      </c>
      <c r="I76" s="4"/>
    </row>
    <row r="77" spans="1:9" ht="15">
      <c r="A77" s="3"/>
      <c r="B77" s="2"/>
      <c r="C77" s="2"/>
      <c r="D77" s="2"/>
      <c r="E77" s="2"/>
      <c r="F77" s="2"/>
      <c r="G77" s="2"/>
      <c r="H77" s="2">
        <f>SUM(H75:H76)</f>
        <v>15.12</v>
      </c>
      <c r="I77" s="4">
        <f>+H77</f>
        <v>15.12</v>
      </c>
    </row>
    <row r="78" spans="1:9" ht="15">
      <c r="A78" s="3"/>
      <c r="B78" s="2"/>
      <c r="C78" s="2"/>
      <c r="D78" s="2"/>
      <c r="E78" s="2"/>
      <c r="F78" s="2"/>
      <c r="G78" s="2"/>
      <c r="H78" s="2"/>
      <c r="I78" s="4"/>
    </row>
    <row r="79" spans="1:9" ht="15">
      <c r="A79" s="3">
        <v>10</v>
      </c>
      <c r="B79" s="2" t="s">
        <v>67</v>
      </c>
      <c r="C79" s="2"/>
      <c r="D79" s="2"/>
      <c r="E79" s="2"/>
      <c r="F79" s="2"/>
      <c r="G79" s="2"/>
      <c r="H79" s="2"/>
      <c r="I79" s="4"/>
    </row>
    <row r="80" spans="1:9" ht="15">
      <c r="A80" s="3"/>
      <c r="B80" s="2" t="s">
        <v>68</v>
      </c>
      <c r="C80" s="2" t="s">
        <v>37</v>
      </c>
      <c r="D80" s="2">
        <v>1</v>
      </c>
      <c r="E80" s="2">
        <v>2.35</v>
      </c>
      <c r="F80" s="2">
        <v>1</v>
      </c>
      <c r="G80" s="2">
        <v>2.4</v>
      </c>
      <c r="H80" s="2">
        <f>+D80*E80*F80*G80</f>
        <v>5.64</v>
      </c>
      <c r="I80" s="4"/>
    </row>
    <row r="81" spans="1:9" ht="15">
      <c r="A81" s="3"/>
      <c r="B81" s="2" t="s">
        <v>59</v>
      </c>
      <c r="C81" s="2" t="s">
        <v>37</v>
      </c>
      <c r="D81" s="2">
        <v>1</v>
      </c>
      <c r="E81" s="2">
        <v>1.425</v>
      </c>
      <c r="F81" s="2">
        <v>1</v>
      </c>
      <c r="G81" s="2">
        <v>2.4</v>
      </c>
      <c r="H81" s="2">
        <f>+D81*E81*F81*G81</f>
        <v>3.42</v>
      </c>
      <c r="I81" s="4"/>
    </row>
    <row r="82" spans="1:9" ht="15">
      <c r="A82" s="3"/>
      <c r="B82" s="2" t="s">
        <v>68</v>
      </c>
      <c r="C82" s="2" t="s">
        <v>37</v>
      </c>
      <c r="D82" s="2">
        <v>1</v>
      </c>
      <c r="E82" s="2">
        <v>1.905</v>
      </c>
      <c r="F82" s="2">
        <v>1</v>
      </c>
      <c r="G82" s="2">
        <v>2.4</v>
      </c>
      <c r="H82" s="2">
        <f>+D82*E82*F82*G82</f>
        <v>4.572</v>
      </c>
      <c r="I82" s="4"/>
    </row>
    <row r="83" spans="1:9" ht="15">
      <c r="A83" s="3"/>
      <c r="B83" s="2"/>
      <c r="C83" s="2"/>
      <c r="D83" s="2"/>
      <c r="E83" s="2"/>
      <c r="F83" s="2"/>
      <c r="G83" s="2"/>
      <c r="H83" s="2">
        <f>SUM(H80:H82)</f>
        <v>13.631999999999998</v>
      </c>
      <c r="I83" s="4"/>
    </row>
    <row r="84" spans="1:9" ht="15">
      <c r="A84" s="3"/>
      <c r="B84" s="2"/>
      <c r="C84" s="2"/>
      <c r="D84" s="2"/>
      <c r="E84" s="2"/>
      <c r="F84" s="2"/>
      <c r="G84" s="2"/>
      <c r="H84" s="2">
        <f>+H83*5%</f>
        <v>0.6816</v>
      </c>
      <c r="I84" s="4"/>
    </row>
    <row r="85" spans="1:9" ht="15">
      <c r="A85" s="3"/>
      <c r="B85" s="2"/>
      <c r="C85" s="2"/>
      <c r="D85" s="2"/>
      <c r="E85" s="2"/>
      <c r="F85" s="2"/>
      <c r="G85" s="2"/>
      <c r="H85" s="2">
        <f>SUM(H83:H84)</f>
        <v>14.313599999999997</v>
      </c>
      <c r="I85" s="4">
        <f>+H85</f>
        <v>14.313599999999997</v>
      </c>
    </row>
    <row r="86" spans="1:9" ht="15">
      <c r="A86" s="3"/>
      <c r="B86" s="2"/>
      <c r="C86" s="2"/>
      <c r="D86" s="2"/>
      <c r="E86" s="2"/>
      <c r="F86" s="2"/>
      <c r="G86" s="2"/>
      <c r="H86" s="2"/>
      <c r="I86" s="4"/>
    </row>
    <row r="87" spans="1:9" ht="15">
      <c r="A87" s="3">
        <v>11</v>
      </c>
      <c r="B87" s="4" t="s">
        <v>69</v>
      </c>
      <c r="C87" s="2"/>
      <c r="D87" s="2"/>
      <c r="E87" s="2"/>
      <c r="F87" s="2"/>
      <c r="G87" s="2"/>
      <c r="H87" s="2"/>
      <c r="I87" s="4"/>
    </row>
    <row r="88" spans="1:9" ht="15">
      <c r="A88" s="3"/>
      <c r="B88" s="2" t="s">
        <v>70</v>
      </c>
      <c r="C88" s="2" t="s">
        <v>71</v>
      </c>
      <c r="D88" s="2">
        <v>3</v>
      </c>
      <c r="E88" s="2">
        <v>9.22</v>
      </c>
      <c r="F88" s="2">
        <v>1</v>
      </c>
      <c r="G88" s="2">
        <v>1</v>
      </c>
      <c r="H88" s="2">
        <f aca="true" t="shared" si="2" ref="H88:H104">+D88*E88*F88*G88</f>
        <v>27.660000000000004</v>
      </c>
      <c r="I88" s="4"/>
    </row>
    <row r="89" spans="1:9" ht="15">
      <c r="A89" s="3"/>
      <c r="B89" s="2"/>
      <c r="C89" s="2"/>
      <c r="D89" s="2">
        <v>2</v>
      </c>
      <c r="E89" s="2">
        <v>2.1</v>
      </c>
      <c r="F89" s="2">
        <v>1</v>
      </c>
      <c r="G89" s="2">
        <v>1</v>
      </c>
      <c r="H89" s="2">
        <f t="shared" si="2"/>
        <v>4.2</v>
      </c>
      <c r="I89" s="4"/>
    </row>
    <row r="90" spans="1:9" ht="15">
      <c r="A90" s="3"/>
      <c r="B90" s="2"/>
      <c r="C90" s="2"/>
      <c r="D90" s="2">
        <v>2</v>
      </c>
      <c r="E90" s="2">
        <v>1.2</v>
      </c>
      <c r="F90" s="2">
        <v>1</v>
      </c>
      <c r="G90" s="2">
        <v>1</v>
      </c>
      <c r="H90" s="2">
        <f t="shared" si="2"/>
        <v>2.4</v>
      </c>
      <c r="I90" s="4"/>
    </row>
    <row r="91" spans="1:9" ht="15">
      <c r="A91" s="3"/>
      <c r="B91" s="2"/>
      <c r="C91" s="2"/>
      <c r="D91" s="2"/>
      <c r="E91" s="15">
        <v>1.2</v>
      </c>
      <c r="F91" s="2">
        <v>1</v>
      </c>
      <c r="G91" s="2">
        <v>1</v>
      </c>
      <c r="H91" s="2">
        <f t="shared" si="2"/>
        <v>0</v>
      </c>
      <c r="I91" s="4"/>
    </row>
    <row r="92" spans="1:9" ht="15">
      <c r="A92" s="3"/>
      <c r="B92" s="2"/>
      <c r="C92" s="2"/>
      <c r="D92" s="2"/>
      <c r="E92" s="15">
        <v>2.7</v>
      </c>
      <c r="F92" s="2">
        <v>1</v>
      </c>
      <c r="G92" s="2">
        <v>1</v>
      </c>
      <c r="H92" s="2">
        <f t="shared" si="2"/>
        <v>0</v>
      </c>
      <c r="I92" s="4"/>
    </row>
    <row r="93" spans="1:9" ht="15">
      <c r="A93" s="3"/>
      <c r="B93" s="2" t="s">
        <v>72</v>
      </c>
      <c r="C93" s="2"/>
      <c r="D93" s="2">
        <v>2</v>
      </c>
      <c r="E93" s="15">
        <v>4.6</v>
      </c>
      <c r="F93" s="2">
        <v>1</v>
      </c>
      <c r="G93" s="2">
        <v>1</v>
      </c>
      <c r="H93" s="2">
        <f t="shared" si="2"/>
        <v>9.2</v>
      </c>
      <c r="I93" s="4"/>
    </row>
    <row r="94" spans="1:9" ht="15">
      <c r="A94" s="3"/>
      <c r="B94" s="2"/>
      <c r="C94" s="2"/>
      <c r="D94" s="2"/>
      <c r="E94" s="15">
        <v>3.75</v>
      </c>
      <c r="F94" s="2">
        <v>1</v>
      </c>
      <c r="G94" s="2">
        <v>1</v>
      </c>
      <c r="H94" s="2">
        <f t="shared" si="2"/>
        <v>0</v>
      </c>
      <c r="I94" s="4"/>
    </row>
    <row r="95" spans="1:9" ht="15">
      <c r="A95" s="3"/>
      <c r="B95" s="2" t="s">
        <v>68</v>
      </c>
      <c r="C95" s="2"/>
      <c r="D95" s="2">
        <v>2</v>
      </c>
      <c r="E95" s="15">
        <v>4.6</v>
      </c>
      <c r="F95" s="2">
        <v>1</v>
      </c>
      <c r="G95" s="2">
        <v>1</v>
      </c>
      <c r="H95" s="2">
        <f t="shared" si="2"/>
        <v>9.2</v>
      </c>
      <c r="I95" s="4"/>
    </row>
    <row r="96" spans="1:9" ht="15">
      <c r="A96" s="3"/>
      <c r="B96" s="2" t="s">
        <v>59</v>
      </c>
      <c r="C96" s="2"/>
      <c r="D96" s="2">
        <v>2</v>
      </c>
      <c r="E96" s="15">
        <v>3</v>
      </c>
      <c r="F96" s="2">
        <v>1</v>
      </c>
      <c r="G96" s="2">
        <v>1</v>
      </c>
      <c r="H96" s="2">
        <f t="shared" si="2"/>
        <v>6</v>
      </c>
      <c r="I96" s="4"/>
    </row>
    <row r="97" spans="1:9" ht="15">
      <c r="A97" s="3"/>
      <c r="B97" s="2"/>
      <c r="C97" s="2"/>
      <c r="D97" s="2">
        <v>2</v>
      </c>
      <c r="E97" s="15">
        <v>1.6</v>
      </c>
      <c r="F97" s="2">
        <v>1</v>
      </c>
      <c r="G97" s="2">
        <v>1</v>
      </c>
      <c r="H97" s="2">
        <f t="shared" si="2"/>
        <v>3.2</v>
      </c>
      <c r="I97" s="4"/>
    </row>
    <row r="98" spans="1:9" ht="15">
      <c r="A98" s="3"/>
      <c r="B98" s="2" t="s">
        <v>59</v>
      </c>
      <c r="C98" s="2"/>
      <c r="D98" s="2">
        <v>2</v>
      </c>
      <c r="E98" s="15">
        <v>3</v>
      </c>
      <c r="F98" s="2">
        <v>1</v>
      </c>
      <c r="G98" s="2">
        <v>1</v>
      </c>
      <c r="H98" s="2">
        <f t="shared" si="2"/>
        <v>6</v>
      </c>
      <c r="I98" s="4"/>
    </row>
    <row r="99" spans="1:9" ht="15">
      <c r="A99" s="3"/>
      <c r="B99" s="2" t="s">
        <v>68</v>
      </c>
      <c r="C99" s="2"/>
      <c r="D99" s="2">
        <v>1</v>
      </c>
      <c r="E99" s="15">
        <v>4.6</v>
      </c>
      <c r="F99" s="2">
        <v>1</v>
      </c>
      <c r="G99" s="2">
        <v>1</v>
      </c>
      <c r="H99" s="2">
        <f t="shared" si="2"/>
        <v>4.6</v>
      </c>
      <c r="I99" s="4"/>
    </row>
    <row r="100" spans="1:9" ht="15">
      <c r="A100" s="3"/>
      <c r="B100" s="2"/>
      <c r="C100" s="2"/>
      <c r="D100" s="2">
        <v>1</v>
      </c>
      <c r="E100" s="15">
        <v>0.9</v>
      </c>
      <c r="F100" s="2">
        <v>1</v>
      </c>
      <c r="G100" s="2">
        <v>1</v>
      </c>
      <c r="H100" s="2">
        <f t="shared" si="2"/>
        <v>0.9</v>
      </c>
      <c r="I100" s="4"/>
    </row>
    <row r="101" spans="1:9" ht="15">
      <c r="A101" s="3"/>
      <c r="B101" s="2" t="s">
        <v>73</v>
      </c>
      <c r="C101" s="2"/>
      <c r="D101" s="2">
        <v>1</v>
      </c>
      <c r="E101" s="15">
        <v>2.4</v>
      </c>
      <c r="F101" s="2">
        <v>1</v>
      </c>
      <c r="G101" s="2">
        <v>1</v>
      </c>
      <c r="H101" s="2">
        <f t="shared" si="2"/>
        <v>2.4</v>
      </c>
      <c r="I101" s="4"/>
    </row>
    <row r="102" spans="1:9" ht="15">
      <c r="A102" s="3"/>
      <c r="B102" s="2" t="s">
        <v>74</v>
      </c>
      <c r="C102" s="2"/>
      <c r="D102" s="2">
        <v>1</v>
      </c>
      <c r="E102" s="15">
        <v>96.7</v>
      </c>
      <c r="F102" s="2">
        <v>1</v>
      </c>
      <c r="G102" s="2">
        <v>1</v>
      </c>
      <c r="H102" s="2">
        <f t="shared" si="2"/>
        <v>96.7</v>
      </c>
      <c r="I102" s="4"/>
    </row>
    <row r="103" spans="1:9" ht="15">
      <c r="A103" s="3"/>
      <c r="B103" s="2" t="s">
        <v>75</v>
      </c>
      <c r="C103" s="2"/>
      <c r="D103" s="2">
        <v>2</v>
      </c>
      <c r="E103" s="15">
        <v>2.275</v>
      </c>
      <c r="F103" s="2">
        <v>1</v>
      </c>
      <c r="G103" s="2">
        <v>1</v>
      </c>
      <c r="H103" s="2">
        <f t="shared" si="2"/>
        <v>4.55</v>
      </c>
      <c r="I103" s="4"/>
    </row>
    <row r="104" spans="1:9" ht="15">
      <c r="A104" s="3"/>
      <c r="B104" s="2" t="s">
        <v>76</v>
      </c>
      <c r="C104" s="2"/>
      <c r="D104" s="2">
        <v>10</v>
      </c>
      <c r="E104" s="15">
        <v>2.4</v>
      </c>
      <c r="F104" s="2">
        <v>1</v>
      </c>
      <c r="G104" s="2">
        <v>1</v>
      </c>
      <c r="H104" s="2">
        <f t="shared" si="2"/>
        <v>24</v>
      </c>
      <c r="I104" s="4"/>
    </row>
    <row r="105" spans="1:9" ht="15">
      <c r="A105" s="3"/>
      <c r="B105" s="2"/>
      <c r="C105" s="2"/>
      <c r="D105" s="2"/>
      <c r="E105" s="2"/>
      <c r="F105" s="2"/>
      <c r="G105" s="2"/>
      <c r="H105" s="16">
        <f>SUM(H88:H104)</f>
        <v>201.01000000000005</v>
      </c>
      <c r="I105" s="17"/>
    </row>
    <row r="106" spans="1:9" ht="15">
      <c r="A106" s="3"/>
      <c r="B106" s="2"/>
      <c r="C106" s="2"/>
      <c r="D106" s="2"/>
      <c r="E106" s="2"/>
      <c r="F106" s="2"/>
      <c r="G106" s="2"/>
      <c r="H106" s="13">
        <f>+H105*5%</f>
        <v>10.050500000000003</v>
      </c>
      <c r="I106" s="17"/>
    </row>
    <row r="107" spans="1:9" ht="15">
      <c r="A107" s="3"/>
      <c r="B107" s="2"/>
      <c r="C107" s="2"/>
      <c r="D107" s="2"/>
      <c r="E107" s="2"/>
      <c r="F107" s="2"/>
      <c r="G107" s="2"/>
      <c r="H107" s="13">
        <f>SUM(H105:H106)</f>
        <v>211.06050000000005</v>
      </c>
      <c r="I107" s="17">
        <f>+H107</f>
        <v>211.06050000000005</v>
      </c>
    </row>
    <row r="108" spans="1:9" ht="15">
      <c r="A108" s="19"/>
      <c r="B108" s="5"/>
      <c r="C108" s="5"/>
      <c r="D108" s="5"/>
      <c r="E108" s="5"/>
      <c r="F108" s="5"/>
      <c r="G108" s="5"/>
      <c r="H108" s="13"/>
      <c r="I108" s="13"/>
    </row>
    <row r="109" spans="1:9" ht="15">
      <c r="A109" s="19">
        <v>12</v>
      </c>
      <c r="B109" s="4" t="s">
        <v>77</v>
      </c>
      <c r="C109" s="5" t="s">
        <v>37</v>
      </c>
      <c r="D109" s="5">
        <v>1</v>
      </c>
      <c r="E109" s="5">
        <v>84.5</v>
      </c>
      <c r="F109" s="5">
        <v>0.75</v>
      </c>
      <c r="G109" s="5">
        <v>1</v>
      </c>
      <c r="H109" s="13">
        <f>+D109*E109*F109*G109</f>
        <v>63.375</v>
      </c>
      <c r="I109" s="13"/>
    </row>
    <row r="110" spans="1:9" ht="15">
      <c r="A110" s="19"/>
      <c r="B110" s="5"/>
      <c r="C110" s="5"/>
      <c r="D110" s="5"/>
      <c r="E110" s="5"/>
      <c r="F110" s="5"/>
      <c r="G110" s="5"/>
      <c r="H110" s="13">
        <f>+H109*5%</f>
        <v>3.16875</v>
      </c>
      <c r="I110" s="13"/>
    </row>
    <row r="111" spans="1:9" ht="15">
      <c r="A111" s="19"/>
      <c r="B111" s="5"/>
      <c r="C111" s="5"/>
      <c r="D111" s="5"/>
      <c r="E111" s="5"/>
      <c r="F111" s="5"/>
      <c r="G111" s="5"/>
      <c r="H111" s="13">
        <f>SUM(H109:H110)</f>
        <v>66.54375</v>
      </c>
      <c r="I111" s="17">
        <f>+H111</f>
        <v>66.54375</v>
      </c>
    </row>
    <row r="112" spans="1:9" ht="15">
      <c r="A112" s="19"/>
      <c r="B112" s="5"/>
      <c r="C112" s="5"/>
      <c r="D112" s="5"/>
      <c r="E112" s="5"/>
      <c r="F112" s="5"/>
      <c r="G112" s="5"/>
      <c r="H112" s="5"/>
      <c r="I112" s="5"/>
    </row>
    <row r="113" spans="1:9" ht="15">
      <c r="A113" s="19">
        <v>13</v>
      </c>
      <c r="B113" s="4" t="s">
        <v>27</v>
      </c>
      <c r="C113" s="5" t="s">
        <v>37</v>
      </c>
      <c r="D113" s="5">
        <v>1</v>
      </c>
      <c r="E113" s="5">
        <v>84.5</v>
      </c>
      <c r="F113" s="5">
        <v>1</v>
      </c>
      <c r="G113" s="5">
        <v>1.8</v>
      </c>
      <c r="H113" s="13">
        <f>+D113*E113*F113*G113</f>
        <v>152.1</v>
      </c>
      <c r="I113" s="5"/>
    </row>
    <row r="114" spans="1:9" ht="15">
      <c r="A114" s="19"/>
      <c r="B114" s="5" t="s">
        <v>78</v>
      </c>
      <c r="C114" s="5" t="s">
        <v>37</v>
      </c>
      <c r="D114" s="5">
        <v>-1</v>
      </c>
      <c r="E114" s="5">
        <v>3.3</v>
      </c>
      <c r="F114" s="5">
        <v>1</v>
      </c>
      <c r="G114" s="5">
        <v>1.8</v>
      </c>
      <c r="H114" s="13">
        <f>+D114*E114*F114*G114</f>
        <v>-5.9399999999999995</v>
      </c>
      <c r="I114" s="5"/>
    </row>
    <row r="115" spans="1:9" ht="15">
      <c r="A115" s="19"/>
      <c r="B115" s="5"/>
      <c r="C115" s="5" t="s">
        <v>37</v>
      </c>
      <c r="D115" s="5">
        <v>-4</v>
      </c>
      <c r="E115" s="5">
        <v>1.8</v>
      </c>
      <c r="F115" s="5">
        <v>1</v>
      </c>
      <c r="G115" s="5">
        <v>1.8</v>
      </c>
      <c r="H115" s="13">
        <f>+D115*E115*F115*G115</f>
        <v>-12.96</v>
      </c>
      <c r="I115" s="5"/>
    </row>
    <row r="116" spans="1:9" ht="15">
      <c r="A116" s="19"/>
      <c r="B116" s="5"/>
      <c r="C116" s="5"/>
      <c r="D116" s="5"/>
      <c r="E116" s="5"/>
      <c r="F116" s="5"/>
      <c r="G116" s="5"/>
      <c r="H116" s="18">
        <f>SUM(H113:H115)</f>
        <v>133.2</v>
      </c>
      <c r="I116" s="5"/>
    </row>
    <row r="117" spans="1:9" ht="15">
      <c r="A117" s="19"/>
      <c r="B117" s="5"/>
      <c r="C117" s="5"/>
      <c r="D117" s="5"/>
      <c r="E117" s="5"/>
      <c r="F117" s="5"/>
      <c r="G117" s="5"/>
      <c r="H117" s="13">
        <f>+H116*5%</f>
        <v>6.66</v>
      </c>
      <c r="I117" s="5"/>
    </row>
    <row r="118" spans="1:9" ht="15">
      <c r="A118" s="19"/>
      <c r="B118" s="5"/>
      <c r="C118" s="5"/>
      <c r="D118" s="5"/>
      <c r="E118" s="5"/>
      <c r="F118" s="5"/>
      <c r="G118" s="5"/>
      <c r="H118" s="18">
        <f>SUM(H116:H117)</f>
        <v>139.85999999999999</v>
      </c>
      <c r="I118" s="14">
        <f>+H118</f>
        <v>139.85999999999999</v>
      </c>
    </row>
    <row r="120" spans="1:9" ht="15">
      <c r="A120" s="3">
        <v>14</v>
      </c>
      <c r="B120" s="4" t="s">
        <v>79</v>
      </c>
      <c r="C120" s="2"/>
      <c r="D120" s="2"/>
      <c r="E120" s="2"/>
      <c r="F120" s="2"/>
      <c r="G120" s="2"/>
      <c r="H120" s="2"/>
      <c r="I120" s="4"/>
    </row>
    <row r="121" spans="1:9" ht="15">
      <c r="A121" s="3"/>
      <c r="B121" s="2" t="s">
        <v>58</v>
      </c>
      <c r="C121" s="2" t="s">
        <v>37</v>
      </c>
      <c r="D121" s="2">
        <v>2</v>
      </c>
      <c r="E121" s="2">
        <v>1.8</v>
      </c>
      <c r="F121" s="2">
        <v>1.2</v>
      </c>
      <c r="G121" s="2">
        <v>1</v>
      </c>
      <c r="H121" s="13">
        <f>+D121*E121*F121*G121</f>
        <v>4.32</v>
      </c>
      <c r="I121" s="4"/>
    </row>
    <row r="122" spans="1:9" ht="15">
      <c r="A122" s="3"/>
      <c r="B122" s="2" t="s">
        <v>59</v>
      </c>
      <c r="C122" s="2" t="s">
        <v>37</v>
      </c>
      <c r="D122" s="2">
        <v>2</v>
      </c>
      <c r="E122" s="2">
        <v>1.5</v>
      </c>
      <c r="F122" s="2">
        <v>0.6</v>
      </c>
      <c r="G122" s="2">
        <v>1</v>
      </c>
      <c r="H122" s="13">
        <f>+D122*E122*F122*G122</f>
        <v>1.7999999999999998</v>
      </c>
      <c r="I122" s="4"/>
    </row>
    <row r="123" spans="1:9" ht="15">
      <c r="A123" s="3"/>
      <c r="B123" s="2" t="s">
        <v>73</v>
      </c>
      <c r="C123" s="2" t="s">
        <v>37</v>
      </c>
      <c r="D123" s="2">
        <v>3</v>
      </c>
      <c r="E123" s="2">
        <v>1.5</v>
      </c>
      <c r="F123" s="2">
        <v>3</v>
      </c>
      <c r="G123" s="2">
        <v>1</v>
      </c>
      <c r="H123" s="13">
        <f>+D123*E123*F123*G123</f>
        <v>13.5</v>
      </c>
      <c r="I123" s="4"/>
    </row>
    <row r="124" spans="1:9" ht="15">
      <c r="A124" s="3"/>
      <c r="B124" s="2"/>
      <c r="C124" s="2"/>
      <c r="D124" s="2"/>
      <c r="E124" s="2"/>
      <c r="F124" s="2"/>
      <c r="G124" s="2"/>
      <c r="H124" s="21">
        <f>SUM(H121:H123)</f>
        <v>19.62</v>
      </c>
      <c r="I124" s="4"/>
    </row>
    <row r="125" spans="1:9" ht="15">
      <c r="A125" s="3"/>
      <c r="B125" s="2"/>
      <c r="C125" s="2"/>
      <c r="D125" s="2"/>
      <c r="E125" s="2"/>
      <c r="F125" s="2"/>
      <c r="G125" s="2"/>
      <c r="H125" s="13">
        <f>+H124*5%</f>
        <v>0.9810000000000001</v>
      </c>
      <c r="I125" s="4"/>
    </row>
    <row r="126" spans="1:9" ht="15">
      <c r="A126" s="3"/>
      <c r="B126" s="2"/>
      <c r="C126" s="2"/>
      <c r="D126" s="2"/>
      <c r="E126" s="2"/>
      <c r="F126" s="2"/>
      <c r="G126" s="2"/>
      <c r="H126" s="21">
        <f>SUM(H124:H125)</f>
        <v>20.601000000000003</v>
      </c>
      <c r="I126" s="14">
        <f>+H126</f>
        <v>20.601000000000003</v>
      </c>
    </row>
    <row r="128" spans="1:9" ht="15">
      <c r="A128" s="3">
        <v>15</v>
      </c>
      <c r="B128" s="4" t="s">
        <v>80</v>
      </c>
      <c r="C128" s="2"/>
      <c r="D128" s="2"/>
      <c r="E128" s="2"/>
      <c r="F128" s="2"/>
      <c r="G128" s="2"/>
      <c r="H128" s="2"/>
      <c r="I128" s="4"/>
    </row>
    <row r="129" spans="1:9" ht="15">
      <c r="A129" s="3"/>
      <c r="B129" s="2" t="s">
        <v>58</v>
      </c>
      <c r="C129" s="2" t="s">
        <v>37</v>
      </c>
      <c r="D129" s="2">
        <v>2</v>
      </c>
      <c r="E129" s="2">
        <v>1.2</v>
      </c>
      <c r="F129" s="2">
        <v>0.9</v>
      </c>
      <c r="G129" s="2">
        <v>1</v>
      </c>
      <c r="H129" s="13">
        <f>+D129*E129*F129*G129</f>
        <v>2.16</v>
      </c>
      <c r="I129" s="4"/>
    </row>
    <row r="130" spans="1:9" ht="15">
      <c r="A130" s="3"/>
      <c r="B130" s="2" t="s">
        <v>59</v>
      </c>
      <c r="C130" s="2" t="s">
        <v>37</v>
      </c>
      <c r="D130" s="2">
        <v>2</v>
      </c>
      <c r="E130" s="2">
        <v>1.2</v>
      </c>
      <c r="F130" s="2">
        <v>0.6</v>
      </c>
      <c r="G130" s="2">
        <v>1</v>
      </c>
      <c r="H130" s="13">
        <f>+D130*E130*F130*G130</f>
        <v>1.44</v>
      </c>
      <c r="I130" s="4"/>
    </row>
    <row r="131" spans="1:9" ht="15">
      <c r="A131" s="3"/>
      <c r="B131" s="2" t="s">
        <v>73</v>
      </c>
      <c r="C131" s="2" t="s">
        <v>37</v>
      </c>
      <c r="D131" s="2">
        <v>2</v>
      </c>
      <c r="E131" s="2">
        <v>1.2</v>
      </c>
      <c r="F131" s="2">
        <v>0.6</v>
      </c>
      <c r="G131" s="2">
        <v>1</v>
      </c>
      <c r="H131" s="13">
        <f>+D131*E131*F131*G131</f>
        <v>1.44</v>
      </c>
      <c r="I131" s="4"/>
    </row>
    <row r="132" spans="1:9" ht="15">
      <c r="A132" s="3"/>
      <c r="B132" s="2"/>
      <c r="C132" s="2"/>
      <c r="D132" s="2"/>
      <c r="E132" s="2"/>
      <c r="F132" s="2"/>
      <c r="G132" s="2"/>
      <c r="H132" s="21">
        <f>SUM(H129:H131)</f>
        <v>5.04</v>
      </c>
      <c r="I132" s="4"/>
    </row>
    <row r="133" spans="1:9" ht="15">
      <c r="A133" s="3"/>
      <c r="B133" s="2"/>
      <c r="C133" s="2"/>
      <c r="D133" s="2"/>
      <c r="E133" s="2"/>
      <c r="F133" s="2"/>
      <c r="G133" s="2"/>
      <c r="H133" s="13">
        <f>+H132*5%</f>
        <v>0.252</v>
      </c>
      <c r="I133" s="4"/>
    </row>
    <row r="134" spans="1:9" ht="15">
      <c r="A134" s="3"/>
      <c r="B134" s="2"/>
      <c r="C134" s="2"/>
      <c r="D134" s="2"/>
      <c r="E134" s="2"/>
      <c r="F134" s="2"/>
      <c r="G134" s="2"/>
      <c r="H134" s="21">
        <f>SUM(H132:H133)</f>
        <v>5.292</v>
      </c>
      <c r="I134" s="14">
        <f>+H134</f>
        <v>5.292</v>
      </c>
    </row>
    <row r="136" spans="1:9" ht="15">
      <c r="A136" s="3"/>
      <c r="B136" s="2" t="s">
        <v>81</v>
      </c>
      <c r="C136" s="2" t="s">
        <v>37</v>
      </c>
      <c r="D136" s="2">
        <v>10</v>
      </c>
      <c r="E136" s="2">
        <v>2.4</v>
      </c>
      <c r="F136" s="2">
        <v>2.4</v>
      </c>
      <c r="G136" s="2">
        <v>1</v>
      </c>
      <c r="H136" s="13">
        <f>+D136*E136*F136*G136</f>
        <v>57.599999999999994</v>
      </c>
      <c r="I136" s="14">
        <f>+H136</f>
        <v>57.599999999999994</v>
      </c>
    </row>
    <row r="138" spans="1:9" ht="15">
      <c r="A138" s="19">
        <v>16</v>
      </c>
      <c r="B138" s="4" t="s">
        <v>82</v>
      </c>
      <c r="C138" s="5"/>
      <c r="D138" s="5"/>
      <c r="E138" s="5"/>
      <c r="F138" s="5"/>
      <c r="G138" s="5"/>
      <c r="H138" s="5"/>
      <c r="I138" s="5"/>
    </row>
    <row r="139" spans="1:9" ht="15">
      <c r="A139" s="19"/>
      <c r="B139" s="5" t="s">
        <v>83</v>
      </c>
      <c r="C139" s="5" t="s">
        <v>37</v>
      </c>
      <c r="D139" s="5">
        <v>1</v>
      </c>
      <c r="E139" s="5">
        <v>18.5</v>
      </c>
      <c r="F139" s="5">
        <v>1</v>
      </c>
      <c r="G139" s="5">
        <v>2.55</v>
      </c>
      <c r="H139" s="13">
        <f>+D139*E139*F139*G139</f>
        <v>47.175</v>
      </c>
      <c r="I139" s="5"/>
    </row>
    <row r="140" spans="1:9" ht="15">
      <c r="A140" s="19"/>
      <c r="B140" s="5"/>
      <c r="C140" s="5" t="s">
        <v>37</v>
      </c>
      <c r="D140" s="5">
        <v>1</v>
      </c>
      <c r="E140" s="5">
        <v>1.8</v>
      </c>
      <c r="F140" s="5">
        <v>1</v>
      </c>
      <c r="G140" s="5">
        <v>2.55</v>
      </c>
      <c r="H140" s="13">
        <f>+D140*E140*F140*G140</f>
        <v>4.59</v>
      </c>
      <c r="I140" s="5"/>
    </row>
    <row r="141" spans="1:9" ht="15">
      <c r="A141" s="19"/>
      <c r="B141" s="5" t="s">
        <v>84</v>
      </c>
      <c r="C141" s="5" t="s">
        <v>37</v>
      </c>
      <c r="D141" s="5">
        <v>1</v>
      </c>
      <c r="E141" s="5">
        <v>59.2</v>
      </c>
      <c r="F141" s="5">
        <v>1</v>
      </c>
      <c r="G141" s="5">
        <v>1.2</v>
      </c>
      <c r="H141" s="13">
        <f>+D141*E141*F141*G141</f>
        <v>71.04</v>
      </c>
      <c r="I141" s="5"/>
    </row>
    <row r="142" spans="1:9" ht="15">
      <c r="A142" s="19"/>
      <c r="B142" s="5"/>
      <c r="C142" s="5"/>
      <c r="D142" s="5"/>
      <c r="E142" s="5"/>
      <c r="F142" s="5"/>
      <c r="G142" s="5"/>
      <c r="H142" s="18">
        <f>SUM(H139:H141)</f>
        <v>122.805</v>
      </c>
      <c r="I142" s="5"/>
    </row>
    <row r="143" spans="1:9" ht="15">
      <c r="A143" s="19"/>
      <c r="B143" s="5"/>
      <c r="C143" s="5"/>
      <c r="D143" s="5"/>
      <c r="E143" s="5"/>
      <c r="F143" s="5"/>
      <c r="G143" s="5"/>
      <c r="H143" s="13">
        <f>+H142*5%</f>
        <v>6.140250000000001</v>
      </c>
      <c r="I143" s="5"/>
    </row>
    <row r="144" spans="1:9" ht="15">
      <c r="A144" s="19"/>
      <c r="B144" s="5"/>
      <c r="C144" s="5"/>
      <c r="D144" s="5"/>
      <c r="E144" s="5"/>
      <c r="F144" s="5"/>
      <c r="G144" s="5"/>
      <c r="H144" s="18">
        <f>SUM(H142:H143)</f>
        <v>128.94525000000002</v>
      </c>
      <c r="I144" s="14">
        <f>+H144</f>
        <v>128.94525000000002</v>
      </c>
    </row>
    <row r="146" spans="1:9" ht="15">
      <c r="A146" s="3">
        <v>17</v>
      </c>
      <c r="B146" s="2" t="s">
        <v>85</v>
      </c>
      <c r="C146" s="2"/>
      <c r="D146" s="2"/>
      <c r="E146" s="2"/>
      <c r="F146" s="2"/>
      <c r="G146" s="2"/>
      <c r="H146" s="2"/>
      <c r="I146" s="4"/>
    </row>
    <row r="147" spans="1:9" ht="15">
      <c r="A147" s="3"/>
      <c r="B147" s="2" t="s">
        <v>86</v>
      </c>
      <c r="C147" s="2" t="s">
        <v>37</v>
      </c>
      <c r="D147" s="2">
        <v>1</v>
      </c>
      <c r="E147" s="2">
        <v>96.5</v>
      </c>
      <c r="F147" s="2">
        <v>1</v>
      </c>
      <c r="G147" s="2">
        <v>0.75</v>
      </c>
      <c r="H147" s="13">
        <f>+D147*E147*F147*G147</f>
        <v>72.375</v>
      </c>
      <c r="I147" s="4"/>
    </row>
    <row r="148" spans="1:9" ht="15">
      <c r="A148" s="3"/>
      <c r="B148" s="5" t="s">
        <v>83</v>
      </c>
      <c r="C148" s="5" t="s">
        <v>37</v>
      </c>
      <c r="D148" s="5">
        <v>1</v>
      </c>
      <c r="E148" s="5">
        <v>18.5</v>
      </c>
      <c r="F148" s="5">
        <v>1</v>
      </c>
      <c r="G148" s="5">
        <v>2.55</v>
      </c>
      <c r="H148" s="13">
        <f>+D148*E148*F148*G148</f>
        <v>47.175</v>
      </c>
      <c r="I148" s="4"/>
    </row>
    <row r="149" spans="1:9" ht="15">
      <c r="A149" s="3"/>
      <c r="B149" s="5"/>
      <c r="C149" s="5" t="s">
        <v>37</v>
      </c>
      <c r="D149" s="5">
        <v>1</v>
      </c>
      <c r="E149" s="5">
        <v>1.8</v>
      </c>
      <c r="F149" s="5">
        <v>1</v>
      </c>
      <c r="G149" s="5">
        <v>2.55</v>
      </c>
      <c r="H149" s="13">
        <f>+D149*E149*F149*G149</f>
        <v>4.59</v>
      </c>
      <c r="I149" s="4"/>
    </row>
    <row r="150" spans="1:9" ht="15">
      <c r="A150" s="3"/>
      <c r="B150" s="5" t="s">
        <v>84</v>
      </c>
      <c r="C150" s="5" t="s">
        <v>37</v>
      </c>
      <c r="D150" s="5">
        <v>1</v>
      </c>
      <c r="E150" s="5">
        <v>59.2</v>
      </c>
      <c r="F150" s="5">
        <v>1</v>
      </c>
      <c r="G150" s="5">
        <v>1.2</v>
      </c>
      <c r="H150" s="13">
        <f>+D150*E150*F150*G150</f>
        <v>71.04</v>
      </c>
      <c r="I150" s="4"/>
    </row>
    <row r="151" spans="1:9" ht="15">
      <c r="A151" s="3"/>
      <c r="B151" s="2"/>
      <c r="C151" s="2"/>
      <c r="D151" s="2"/>
      <c r="E151" s="2"/>
      <c r="F151" s="2"/>
      <c r="G151" s="2"/>
      <c r="H151" s="21">
        <f>SUM(H147:H150)</f>
        <v>195.18</v>
      </c>
      <c r="I151" s="4"/>
    </row>
    <row r="152" spans="1:9" ht="15">
      <c r="A152" s="3"/>
      <c r="B152" s="2"/>
      <c r="C152" s="2"/>
      <c r="D152" s="2"/>
      <c r="E152" s="2"/>
      <c r="F152" s="2"/>
      <c r="G152" s="2"/>
      <c r="H152" s="13">
        <f>+H151*5%</f>
        <v>9.759</v>
      </c>
      <c r="I152" s="4"/>
    </row>
    <row r="153" spans="1:9" ht="15">
      <c r="A153" s="3"/>
      <c r="B153" s="2"/>
      <c r="C153" s="2"/>
      <c r="D153" s="2"/>
      <c r="E153" s="2"/>
      <c r="F153" s="2"/>
      <c r="G153" s="2"/>
      <c r="H153" s="21">
        <f>SUM(H151:H152)</f>
        <v>204.93900000000002</v>
      </c>
      <c r="I153" s="14">
        <f>+H153</f>
        <v>204.93900000000002</v>
      </c>
    </row>
    <row r="155" ht="15">
      <c r="B155" t="s">
        <v>87</v>
      </c>
    </row>
    <row r="156" spans="3:8" ht="15">
      <c r="C156" t="s">
        <v>37</v>
      </c>
      <c r="D156">
        <v>1</v>
      </c>
      <c r="E156">
        <v>1.5</v>
      </c>
      <c r="F156">
        <v>1</v>
      </c>
      <c r="G156">
        <v>3</v>
      </c>
      <c r="H156" s="13">
        <f>+D156*E156*F156*G156</f>
        <v>4.5</v>
      </c>
    </row>
    <row r="157" ht="15">
      <c r="H157">
        <f>+H156*5%</f>
        <v>0.225</v>
      </c>
    </row>
    <row r="158" spans="8:9" ht="15">
      <c r="H158" s="23">
        <f>SUM(H156:H157)</f>
        <v>4.725</v>
      </c>
      <c r="I158" s="24">
        <f>H158</f>
        <v>4.725</v>
      </c>
    </row>
    <row r="160" spans="2:8" ht="15">
      <c r="B160" t="s">
        <v>88</v>
      </c>
      <c r="C160" t="s">
        <v>37</v>
      </c>
      <c r="D160">
        <v>2</v>
      </c>
      <c r="E160">
        <v>1.5</v>
      </c>
      <c r="F160">
        <v>1</v>
      </c>
      <c r="G160">
        <v>3</v>
      </c>
      <c r="H160" s="13">
        <f>+D160*E160*F160*G160</f>
        <v>9</v>
      </c>
    </row>
    <row r="161" ht="15">
      <c r="H161">
        <f>+H160*5%</f>
        <v>0.45</v>
      </c>
    </row>
    <row r="162" spans="8:9" ht="15">
      <c r="H162" s="23">
        <f>SUM(H160:H161)</f>
        <v>9.45</v>
      </c>
      <c r="I162" s="24">
        <f>H162</f>
        <v>9.45</v>
      </c>
    </row>
    <row r="163" ht="15">
      <c r="B163" t="s">
        <v>89</v>
      </c>
    </row>
    <row r="164" spans="3:8" ht="15">
      <c r="C164" t="s">
        <v>90</v>
      </c>
      <c r="H164">
        <v>555.29</v>
      </c>
    </row>
    <row r="165" ht="15">
      <c r="H165">
        <f>+H164*5%</f>
        <v>27.764499999999998</v>
      </c>
    </row>
    <row r="166" spans="8:9" ht="15">
      <c r="H166" s="23">
        <f>SUM(H164:H165)</f>
        <v>583.0545</v>
      </c>
      <c r="I166" s="24">
        <f>H166</f>
        <v>583.0545</v>
      </c>
    </row>
  </sheetData>
  <sheetProtection/>
  <printOptions/>
  <pageMargins left="0.6993055555555555" right="0.6993055555555555"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7:I268"/>
  <sheetViews>
    <sheetView zoomScale="115" zoomScaleNormal="115" zoomScalePageLayoutView="0" workbookViewId="0" topLeftCell="A1">
      <selection activeCell="B12" sqref="B12:B13"/>
    </sheetView>
  </sheetViews>
  <sheetFormatPr defaultColWidth="9.140625" defaultRowHeight="15"/>
  <cols>
    <col min="1" max="1" width="5.7109375" style="11" bestFit="1" customWidth="1"/>
    <col min="2" max="2" width="39.28125" style="0" customWidth="1"/>
    <col min="3" max="4" width="5.28125" style="0" customWidth="1"/>
    <col min="5" max="6" width="6.00390625" style="0" bestFit="1" customWidth="1"/>
    <col min="7" max="7" width="6.421875" style="0" customWidth="1"/>
    <col min="8" max="8" width="12.00390625" style="0" bestFit="1" customWidth="1"/>
    <col min="9" max="9" width="8.00390625" style="0" bestFit="1" customWidth="1"/>
  </cols>
  <sheetData>
    <row r="7" spans="1:9" ht="15">
      <c r="A7" s="10" t="s">
        <v>42</v>
      </c>
      <c r="B7" s="4" t="s">
        <v>1</v>
      </c>
      <c r="C7" s="4" t="s">
        <v>3</v>
      </c>
      <c r="D7" s="4" t="s">
        <v>33</v>
      </c>
      <c r="E7" s="4" t="s">
        <v>91</v>
      </c>
      <c r="F7" s="4" t="s">
        <v>48</v>
      </c>
      <c r="G7" s="4" t="s">
        <v>92</v>
      </c>
      <c r="H7" s="4" t="s">
        <v>51</v>
      </c>
      <c r="I7" s="4"/>
    </row>
    <row r="8" spans="1:9" ht="15">
      <c r="A8" s="3">
        <v>1</v>
      </c>
      <c r="B8" s="4" t="s">
        <v>93</v>
      </c>
      <c r="C8" s="2" t="s">
        <v>37</v>
      </c>
      <c r="D8" s="2">
        <v>1</v>
      </c>
      <c r="E8" s="2">
        <v>771</v>
      </c>
      <c r="F8" s="2">
        <v>1</v>
      </c>
      <c r="G8" s="2">
        <v>1</v>
      </c>
      <c r="H8" s="2">
        <f>+D8*E8*F8*G8</f>
        <v>771</v>
      </c>
      <c r="I8" s="2"/>
    </row>
    <row r="9" spans="1:9" ht="15">
      <c r="A9" s="3"/>
      <c r="B9" s="2"/>
      <c r="C9" s="2"/>
      <c r="D9" s="2"/>
      <c r="E9" s="2"/>
      <c r="F9" s="2"/>
      <c r="G9" s="2"/>
      <c r="H9" s="2">
        <f>+H8*10%</f>
        <v>77.10000000000001</v>
      </c>
      <c r="I9" s="2"/>
    </row>
    <row r="10" spans="1:9" ht="15">
      <c r="A10" s="3"/>
      <c r="B10" s="2"/>
      <c r="C10" s="2"/>
      <c r="D10" s="2"/>
      <c r="E10" s="2"/>
      <c r="F10" s="2"/>
      <c r="G10" s="2"/>
      <c r="H10" s="5">
        <f>SUM(H8:H9)</f>
        <v>848.1</v>
      </c>
      <c r="I10" s="2">
        <f>+H10</f>
        <v>848.1</v>
      </c>
    </row>
    <row r="11" spans="1:9" ht="15">
      <c r="A11" s="3"/>
      <c r="B11" s="2"/>
      <c r="C11" s="2"/>
      <c r="D11" s="2"/>
      <c r="E11" s="2"/>
      <c r="F11" s="2"/>
      <c r="G11" s="2"/>
      <c r="H11" s="2"/>
      <c r="I11" s="2"/>
    </row>
    <row r="12" spans="1:9" ht="15">
      <c r="A12" s="3">
        <v>2</v>
      </c>
      <c r="B12" s="4" t="s">
        <v>94</v>
      </c>
      <c r="C12" s="2"/>
      <c r="D12" s="2"/>
      <c r="E12" s="2"/>
      <c r="F12" s="2"/>
      <c r="G12" s="2"/>
      <c r="H12" s="2"/>
      <c r="I12" s="2"/>
    </row>
    <row r="13" spans="1:9" ht="15">
      <c r="A13" s="3"/>
      <c r="B13" s="2" t="s">
        <v>95</v>
      </c>
      <c r="C13" s="2" t="s">
        <v>37</v>
      </c>
      <c r="D13" s="2">
        <v>1</v>
      </c>
      <c r="E13" s="2">
        <v>10.1</v>
      </c>
      <c r="F13" s="2">
        <v>1</v>
      </c>
      <c r="G13" s="2">
        <v>3</v>
      </c>
      <c r="H13" s="2">
        <f>+D13*E13*F13*G13</f>
        <v>30.299999999999997</v>
      </c>
      <c r="I13" s="2"/>
    </row>
    <row r="14" spans="1:9" ht="15">
      <c r="A14" s="3"/>
      <c r="B14" s="2" t="s">
        <v>96</v>
      </c>
      <c r="C14" s="2" t="s">
        <v>37</v>
      </c>
      <c r="D14" s="2">
        <v>2</v>
      </c>
      <c r="E14" s="2">
        <v>3.9</v>
      </c>
      <c r="F14" s="2">
        <v>1</v>
      </c>
      <c r="G14" s="2">
        <v>3</v>
      </c>
      <c r="H14" s="2">
        <f>+D14*E14*F14*G14</f>
        <v>23.4</v>
      </c>
      <c r="I14" s="2"/>
    </row>
    <row r="15" spans="1:9" ht="15">
      <c r="A15" s="3"/>
      <c r="B15" s="2"/>
      <c r="C15" s="2"/>
      <c r="D15" s="2">
        <v>2</v>
      </c>
      <c r="E15" s="2">
        <v>3</v>
      </c>
      <c r="F15" s="2">
        <v>1</v>
      </c>
      <c r="G15" s="2">
        <v>3</v>
      </c>
      <c r="H15" s="2">
        <f>+D15*E15*F15*G15</f>
        <v>18</v>
      </c>
      <c r="I15" s="2"/>
    </row>
    <row r="16" spans="1:9" ht="15">
      <c r="A16" s="3"/>
      <c r="B16" s="2"/>
      <c r="C16" s="2"/>
      <c r="D16" s="2"/>
      <c r="E16" s="2"/>
      <c r="F16" s="2"/>
      <c r="G16" s="2"/>
      <c r="H16" s="2">
        <f>SUM(H13:H15)</f>
        <v>71.69999999999999</v>
      </c>
      <c r="I16" s="2"/>
    </row>
    <row r="17" spans="1:9" ht="15">
      <c r="A17" s="3"/>
      <c r="B17" s="2"/>
      <c r="C17" s="2"/>
      <c r="D17" s="2"/>
      <c r="E17" s="2"/>
      <c r="F17" s="2"/>
      <c r="G17" s="2"/>
      <c r="H17" s="2">
        <f>+H16*5%</f>
        <v>3.5849999999999995</v>
      </c>
      <c r="I17" s="2"/>
    </row>
    <row r="18" spans="1:9" ht="15">
      <c r="A18" s="3"/>
      <c r="B18" s="2"/>
      <c r="C18" s="2"/>
      <c r="D18" s="2"/>
      <c r="E18" s="2"/>
      <c r="F18" s="2"/>
      <c r="G18" s="2"/>
      <c r="H18" s="5">
        <f>SUM(H16:H17)</f>
        <v>75.28499999999998</v>
      </c>
      <c r="I18" s="2">
        <f>+H18</f>
        <v>75.28499999999998</v>
      </c>
    </row>
    <row r="19" spans="1:9" ht="15">
      <c r="A19" s="3"/>
      <c r="B19" s="2"/>
      <c r="C19" s="2"/>
      <c r="D19" s="2"/>
      <c r="E19" s="2"/>
      <c r="F19" s="2"/>
      <c r="G19" s="2"/>
      <c r="H19" s="2"/>
      <c r="I19" s="2"/>
    </row>
    <row r="20" spans="1:9" ht="15">
      <c r="A20" s="3">
        <v>3</v>
      </c>
      <c r="B20" s="4" t="s">
        <v>97</v>
      </c>
      <c r="C20" s="2" t="s">
        <v>98</v>
      </c>
      <c r="D20" s="2">
        <v>4</v>
      </c>
      <c r="E20" s="2">
        <v>10.1</v>
      </c>
      <c r="F20" s="2">
        <v>1</v>
      </c>
      <c r="G20" s="2">
        <v>1</v>
      </c>
      <c r="H20" s="2">
        <f>+D20*E20*F20*G20</f>
        <v>40.4</v>
      </c>
      <c r="I20" s="2"/>
    </row>
    <row r="21" spans="1:9" ht="15">
      <c r="A21" s="3"/>
      <c r="B21" s="2"/>
      <c r="C21" s="2"/>
      <c r="D21" s="2"/>
      <c r="E21" s="2"/>
      <c r="F21" s="2"/>
      <c r="G21" s="2"/>
      <c r="H21" s="2">
        <f>+H20*10%</f>
        <v>4.04</v>
      </c>
      <c r="I21" s="2"/>
    </row>
    <row r="22" spans="1:9" ht="15">
      <c r="A22" s="3"/>
      <c r="B22" s="2"/>
      <c r="C22" s="2"/>
      <c r="D22" s="2"/>
      <c r="E22" s="2"/>
      <c r="F22" s="2"/>
      <c r="G22" s="2"/>
      <c r="H22" s="5">
        <f>SUM(H20:H21)</f>
        <v>44.44</v>
      </c>
      <c r="I22" s="2">
        <f>+H22</f>
        <v>44.44</v>
      </c>
    </row>
    <row r="23" spans="1:9" ht="15">
      <c r="A23" s="3"/>
      <c r="B23" s="2"/>
      <c r="C23" s="2"/>
      <c r="D23" s="2"/>
      <c r="E23" s="2"/>
      <c r="F23" s="2"/>
      <c r="G23" s="2"/>
      <c r="H23" s="2"/>
      <c r="I23" s="2"/>
    </row>
    <row r="24" spans="1:9" ht="15">
      <c r="A24" s="3">
        <v>4</v>
      </c>
      <c r="B24" s="2" t="s">
        <v>88</v>
      </c>
      <c r="C24" s="2"/>
      <c r="D24" s="2"/>
      <c r="E24" s="2"/>
      <c r="F24" s="2"/>
      <c r="G24" s="2"/>
      <c r="H24" s="2"/>
      <c r="I24" s="2"/>
    </row>
    <row r="25" spans="1:9" ht="15">
      <c r="A25" s="3"/>
      <c r="B25" s="2" t="s">
        <v>99</v>
      </c>
      <c r="C25" s="2" t="s">
        <v>37</v>
      </c>
      <c r="D25" s="2">
        <v>2</v>
      </c>
      <c r="E25" s="2">
        <v>10.1</v>
      </c>
      <c r="F25" s="2">
        <v>1</v>
      </c>
      <c r="G25" s="2">
        <v>3</v>
      </c>
      <c r="H25" s="2">
        <f>+D25*E25*F25*G25</f>
        <v>60.599999999999994</v>
      </c>
      <c r="I25" s="2"/>
    </row>
    <row r="26" spans="1:9" ht="15">
      <c r="A26" s="3"/>
      <c r="B26" s="2" t="s">
        <v>96</v>
      </c>
      <c r="C26" s="2" t="s">
        <v>37</v>
      </c>
      <c r="D26" s="2">
        <v>4</v>
      </c>
      <c r="E26" s="2">
        <v>3.9</v>
      </c>
      <c r="F26" s="2">
        <v>1</v>
      </c>
      <c r="G26" s="2">
        <v>3</v>
      </c>
      <c r="H26" s="2">
        <f>+D26*E26*F26*G26</f>
        <v>46.8</v>
      </c>
      <c r="I26" s="2"/>
    </row>
    <row r="27" spans="1:9" ht="15">
      <c r="A27" s="3"/>
      <c r="B27" s="2"/>
      <c r="C27" s="2"/>
      <c r="D27" s="2">
        <v>4</v>
      </c>
      <c r="E27" s="2">
        <v>3</v>
      </c>
      <c r="F27" s="2">
        <v>1</v>
      </c>
      <c r="G27" s="2">
        <v>3</v>
      </c>
      <c r="H27" s="2">
        <f>+D27*E27*F27*G27</f>
        <v>36</v>
      </c>
      <c r="I27" s="2"/>
    </row>
    <row r="28" spans="1:9" ht="15">
      <c r="A28" s="3"/>
      <c r="B28" s="2"/>
      <c r="C28" s="2"/>
      <c r="D28" s="2"/>
      <c r="E28" s="2"/>
      <c r="F28" s="2"/>
      <c r="G28" s="2"/>
      <c r="H28" s="2">
        <f>SUM(H25:H27)</f>
        <v>143.39999999999998</v>
      </c>
      <c r="I28" s="2"/>
    </row>
    <row r="29" spans="1:9" ht="15">
      <c r="A29" s="3"/>
      <c r="B29" s="2"/>
      <c r="C29" s="2"/>
      <c r="D29" s="2"/>
      <c r="E29" s="2"/>
      <c r="F29" s="2"/>
      <c r="G29" s="2"/>
      <c r="H29" s="2">
        <f>+H28*10%</f>
        <v>14.339999999999998</v>
      </c>
      <c r="I29" s="2"/>
    </row>
    <row r="30" spans="1:9" ht="15">
      <c r="A30" s="3"/>
      <c r="B30" s="2"/>
      <c r="C30" s="2"/>
      <c r="D30" s="2"/>
      <c r="E30" s="2"/>
      <c r="F30" s="2"/>
      <c r="G30" s="2"/>
      <c r="H30" s="5">
        <f>SUM(H28:H29)</f>
        <v>157.73999999999998</v>
      </c>
      <c r="I30" s="2">
        <f>+H30</f>
        <v>157.73999999999998</v>
      </c>
    </row>
    <row r="31" spans="1:9" ht="15">
      <c r="A31" s="3"/>
      <c r="B31" s="2"/>
      <c r="C31" s="2"/>
      <c r="D31" s="2"/>
      <c r="E31" s="2"/>
      <c r="F31" s="2"/>
      <c r="G31" s="2"/>
      <c r="H31" s="2"/>
      <c r="I31" s="2"/>
    </row>
    <row r="32" spans="1:9" ht="15">
      <c r="A32" s="3">
        <v>5</v>
      </c>
      <c r="B32" s="2" t="s">
        <v>100</v>
      </c>
      <c r="C32" s="2"/>
      <c r="D32" s="2"/>
      <c r="E32" s="2"/>
      <c r="F32" s="2"/>
      <c r="G32" s="2"/>
      <c r="H32" s="2"/>
      <c r="I32" s="2"/>
    </row>
    <row r="33" spans="1:9" ht="15">
      <c r="A33" s="3"/>
      <c r="B33" s="2" t="s">
        <v>101</v>
      </c>
      <c r="C33" s="2" t="s">
        <v>37</v>
      </c>
      <c r="D33" s="2">
        <v>1</v>
      </c>
      <c r="E33" s="2">
        <v>789</v>
      </c>
      <c r="F33" s="2">
        <v>1</v>
      </c>
      <c r="G33" s="2">
        <v>1</v>
      </c>
      <c r="H33" s="2">
        <f>+D33*E33*F33*G33</f>
        <v>789</v>
      </c>
      <c r="I33" s="2"/>
    </row>
    <row r="34" spans="1:9" ht="15">
      <c r="A34" s="3"/>
      <c r="B34" s="2"/>
      <c r="C34" s="2"/>
      <c r="D34" s="2"/>
      <c r="E34" s="2"/>
      <c r="F34" s="2"/>
      <c r="G34" s="2"/>
      <c r="H34" s="2">
        <f>+H33*7%</f>
        <v>55.230000000000004</v>
      </c>
      <c r="I34" s="2"/>
    </row>
    <row r="35" spans="1:9" ht="15">
      <c r="A35" s="3"/>
      <c r="B35" s="2"/>
      <c r="C35" s="2"/>
      <c r="D35" s="2"/>
      <c r="E35" s="2"/>
      <c r="F35" s="2"/>
      <c r="G35" s="2"/>
      <c r="H35" s="5">
        <f>SUM(H33:H34)</f>
        <v>844.23</v>
      </c>
      <c r="I35" s="2">
        <f>+H35</f>
        <v>844.23</v>
      </c>
    </row>
    <row r="36" spans="1:9" ht="15">
      <c r="A36" s="3"/>
      <c r="B36" s="2"/>
      <c r="C36" s="2"/>
      <c r="D36" s="2"/>
      <c r="E36" s="2"/>
      <c r="F36" s="2"/>
      <c r="G36" s="2"/>
      <c r="H36" s="2"/>
      <c r="I36" s="2"/>
    </row>
    <row r="37" spans="1:9" ht="15">
      <c r="A37" s="3">
        <v>6</v>
      </c>
      <c r="B37" s="2" t="s">
        <v>102</v>
      </c>
      <c r="C37" s="2"/>
      <c r="D37" s="2"/>
      <c r="E37" s="2"/>
      <c r="F37" s="2"/>
      <c r="G37" s="2"/>
      <c r="H37" s="2"/>
      <c r="I37" s="2"/>
    </row>
    <row r="38" spans="1:9" ht="15">
      <c r="A38" s="3"/>
      <c r="B38" s="2" t="s">
        <v>103</v>
      </c>
      <c r="C38" s="2" t="s">
        <v>37</v>
      </c>
      <c r="D38" s="2">
        <v>1</v>
      </c>
      <c r="E38" s="2">
        <v>4.6</v>
      </c>
      <c r="F38" s="2">
        <v>1</v>
      </c>
      <c r="G38" s="2">
        <v>0.9</v>
      </c>
      <c r="H38" s="2">
        <f>+D38*E38*F38*G38</f>
        <v>4.14</v>
      </c>
      <c r="I38" s="2"/>
    </row>
    <row r="39" spans="1:9" ht="15">
      <c r="A39" s="3"/>
      <c r="B39" s="2"/>
      <c r="C39" s="2"/>
      <c r="D39" s="2">
        <v>1</v>
      </c>
      <c r="E39" s="2">
        <v>0.6</v>
      </c>
      <c r="F39" s="2">
        <v>1</v>
      </c>
      <c r="G39" s="2">
        <v>0.9</v>
      </c>
      <c r="H39" s="2">
        <f>+H38*10%</f>
        <v>0.414</v>
      </c>
      <c r="I39" s="2"/>
    </row>
    <row r="40" spans="1:9" ht="15">
      <c r="A40" s="3"/>
      <c r="B40" s="2"/>
      <c r="C40" s="2"/>
      <c r="D40" s="2"/>
      <c r="E40" s="2"/>
      <c r="F40" s="2"/>
      <c r="G40" s="2"/>
      <c r="H40" s="5">
        <f>SUM(H38:H39)</f>
        <v>4.553999999999999</v>
      </c>
      <c r="I40" s="2">
        <f>+H40</f>
        <v>4.553999999999999</v>
      </c>
    </row>
    <row r="41" spans="1:9" ht="15">
      <c r="A41" s="3"/>
      <c r="B41" s="2"/>
      <c r="C41" s="2"/>
      <c r="D41" s="2"/>
      <c r="E41" s="2"/>
      <c r="F41" s="2"/>
      <c r="G41" s="2"/>
      <c r="H41" s="2"/>
      <c r="I41" s="2"/>
    </row>
    <row r="42" spans="1:9" ht="15">
      <c r="A42" s="3">
        <v>7</v>
      </c>
      <c r="B42" s="2" t="s">
        <v>104</v>
      </c>
      <c r="C42" s="2"/>
      <c r="D42" s="2"/>
      <c r="E42" s="2"/>
      <c r="F42" s="2"/>
      <c r="G42" s="2"/>
      <c r="H42" s="2"/>
      <c r="I42" s="2"/>
    </row>
    <row r="43" spans="1:9" ht="15">
      <c r="A43" s="3"/>
      <c r="B43" s="2" t="s">
        <v>105</v>
      </c>
      <c r="C43" s="2" t="s">
        <v>37</v>
      </c>
      <c r="D43" s="2">
        <v>1</v>
      </c>
      <c r="E43" s="2">
        <v>789</v>
      </c>
      <c r="F43" s="2">
        <v>1</v>
      </c>
      <c r="G43" s="2">
        <v>1</v>
      </c>
      <c r="H43" s="2">
        <f>+D43*E43*F43*G43</f>
        <v>789</v>
      </c>
      <c r="I43" s="2"/>
    </row>
    <row r="44" spans="1:9" ht="15">
      <c r="A44" s="3"/>
      <c r="B44" s="2"/>
      <c r="C44" s="2"/>
      <c r="D44" s="2"/>
      <c r="E44" s="2"/>
      <c r="F44" s="2"/>
      <c r="G44" s="2"/>
      <c r="H44" s="2">
        <f>+H43*10%</f>
        <v>78.9</v>
      </c>
      <c r="I44" s="2"/>
    </row>
    <row r="45" spans="1:9" ht="15">
      <c r="A45" s="3"/>
      <c r="B45" s="2"/>
      <c r="C45" s="2"/>
      <c r="D45" s="2"/>
      <c r="E45" s="2"/>
      <c r="F45" s="2"/>
      <c r="G45" s="2"/>
      <c r="H45" s="5">
        <f>SUM(H43:H44)</f>
        <v>867.9</v>
      </c>
      <c r="I45" s="2">
        <f>+H45</f>
        <v>867.9</v>
      </c>
    </row>
    <row r="46" spans="1:9" ht="15">
      <c r="A46" s="3"/>
      <c r="B46" s="2"/>
      <c r="C46" s="2"/>
      <c r="D46" s="2"/>
      <c r="E46" s="2"/>
      <c r="F46" s="2"/>
      <c r="G46" s="2"/>
      <c r="H46" s="2"/>
      <c r="I46" s="2"/>
    </row>
    <row r="47" spans="1:9" ht="15">
      <c r="A47" s="3">
        <v>8</v>
      </c>
      <c r="B47" s="2" t="s">
        <v>106</v>
      </c>
      <c r="C47" s="2"/>
      <c r="D47" s="2"/>
      <c r="E47" s="2"/>
      <c r="F47" s="2"/>
      <c r="G47" s="2"/>
      <c r="H47" s="2"/>
      <c r="I47" s="2"/>
    </row>
    <row r="48" spans="1:9" ht="15">
      <c r="A48" s="3"/>
      <c r="B48" s="2" t="s">
        <v>107</v>
      </c>
      <c r="C48" s="2" t="s">
        <v>37</v>
      </c>
      <c r="D48" s="2">
        <v>1</v>
      </c>
      <c r="E48" s="2">
        <v>3</v>
      </c>
      <c r="F48" s="2">
        <v>3.9</v>
      </c>
      <c r="G48" s="2">
        <v>1</v>
      </c>
      <c r="H48" s="2">
        <f>+D48*E48*F48*G48</f>
        <v>11.7</v>
      </c>
      <c r="I48" s="2"/>
    </row>
    <row r="49" spans="1:9" ht="15">
      <c r="A49" s="3"/>
      <c r="B49" s="2" t="s">
        <v>108</v>
      </c>
      <c r="C49" s="2"/>
      <c r="D49" s="2">
        <v>1</v>
      </c>
      <c r="E49" s="2">
        <v>3</v>
      </c>
      <c r="F49" s="2">
        <v>2.7</v>
      </c>
      <c r="G49" s="2">
        <v>1</v>
      </c>
      <c r="H49" s="2">
        <f>+H48*10%</f>
        <v>1.17</v>
      </c>
      <c r="I49" s="2"/>
    </row>
    <row r="50" spans="1:9" ht="15">
      <c r="A50" s="3"/>
      <c r="B50" s="2"/>
      <c r="C50" s="2"/>
      <c r="D50" s="2"/>
      <c r="E50" s="2"/>
      <c r="F50" s="2"/>
      <c r="G50" s="2"/>
      <c r="H50" s="5">
        <f>SUM(H48:H49)</f>
        <v>12.87</v>
      </c>
      <c r="I50" s="2">
        <f>+H50</f>
        <v>12.87</v>
      </c>
    </row>
    <row r="51" spans="1:9" ht="15">
      <c r="A51" s="3"/>
      <c r="B51" s="2"/>
      <c r="C51" s="2"/>
      <c r="D51" s="2"/>
      <c r="E51" s="2"/>
      <c r="F51" s="2"/>
      <c r="G51" s="2"/>
      <c r="H51" s="2"/>
      <c r="I51" s="2"/>
    </row>
    <row r="52" spans="1:9" ht="15">
      <c r="A52" s="3">
        <v>9</v>
      </c>
      <c r="B52" s="2" t="s">
        <v>109</v>
      </c>
      <c r="C52" s="2"/>
      <c r="D52" s="2"/>
      <c r="E52" s="2"/>
      <c r="F52" s="2"/>
      <c r="G52" s="2"/>
      <c r="H52" s="2"/>
      <c r="I52" s="2"/>
    </row>
    <row r="53" spans="1:9" ht="15">
      <c r="A53" s="3"/>
      <c r="B53" s="2" t="s">
        <v>110</v>
      </c>
      <c r="C53" s="2" t="s">
        <v>37</v>
      </c>
      <c r="D53" s="2">
        <v>1</v>
      </c>
      <c r="E53" s="2">
        <v>7.8</v>
      </c>
      <c r="F53" s="2">
        <v>4.375</v>
      </c>
      <c r="G53" s="2">
        <v>1</v>
      </c>
      <c r="H53" s="2">
        <f>+D53*E53*F53*G53</f>
        <v>34.125</v>
      </c>
      <c r="I53" s="2"/>
    </row>
    <row r="54" spans="1:9" ht="15">
      <c r="A54" s="3"/>
      <c r="B54" s="2" t="s">
        <v>111</v>
      </c>
      <c r="C54" s="2" t="s">
        <v>37</v>
      </c>
      <c r="D54" s="2">
        <v>1</v>
      </c>
      <c r="E54" s="2">
        <f>7.8+7.8+4.375+4.375</f>
        <v>24.35</v>
      </c>
      <c r="F54" s="2">
        <v>1</v>
      </c>
      <c r="G54" s="2">
        <v>1</v>
      </c>
      <c r="H54" s="2">
        <f>+D54*E54*F54*G54</f>
        <v>24.35</v>
      </c>
      <c r="I54" s="2"/>
    </row>
    <row r="55" spans="1:9" ht="15">
      <c r="A55" s="3"/>
      <c r="B55" s="2"/>
      <c r="C55" s="2"/>
      <c r="D55" s="2"/>
      <c r="E55" s="2"/>
      <c r="F55" s="2"/>
      <c r="G55" s="2"/>
      <c r="H55" s="5">
        <f>SUM(H53:H54)</f>
        <v>58.475</v>
      </c>
      <c r="I55" s="2">
        <f>+H55</f>
        <v>58.475</v>
      </c>
    </row>
    <row r="56" spans="1:9" ht="15">
      <c r="A56" s="3"/>
      <c r="B56" s="2"/>
      <c r="C56" s="2"/>
      <c r="D56" s="2"/>
      <c r="E56" s="2"/>
      <c r="F56" s="2"/>
      <c r="G56" s="2"/>
      <c r="H56" s="2"/>
      <c r="I56" s="2"/>
    </row>
    <row r="57" spans="1:9" ht="15">
      <c r="A57" s="3">
        <v>10</v>
      </c>
      <c r="B57" s="2" t="s">
        <v>112</v>
      </c>
      <c r="C57" s="2"/>
      <c r="D57" s="2"/>
      <c r="E57" s="2"/>
      <c r="F57" s="2"/>
      <c r="G57" s="2"/>
      <c r="H57" s="2"/>
      <c r="I57" s="2"/>
    </row>
    <row r="58" spans="1:9" ht="15">
      <c r="A58" s="3"/>
      <c r="B58" s="2" t="s">
        <v>74</v>
      </c>
      <c r="C58" s="2" t="s">
        <v>38</v>
      </c>
      <c r="D58" s="2">
        <v>1</v>
      </c>
      <c r="E58" s="2">
        <v>102.5</v>
      </c>
      <c r="F58" s="2">
        <v>1</v>
      </c>
      <c r="G58" s="2">
        <v>1</v>
      </c>
      <c r="H58" s="2">
        <f aca="true" t="shared" si="0" ref="H58:H76">+D58*E58*F58*G58</f>
        <v>102.5</v>
      </c>
      <c r="I58" s="2"/>
    </row>
    <row r="59" spans="1:9" ht="15">
      <c r="A59" s="3"/>
      <c r="B59" s="2" t="s">
        <v>113</v>
      </c>
      <c r="C59" s="2"/>
      <c r="D59" s="2">
        <v>3</v>
      </c>
      <c r="E59" s="2">
        <v>8.65</v>
      </c>
      <c r="F59" s="2">
        <v>1</v>
      </c>
      <c r="G59" s="2">
        <v>1</v>
      </c>
      <c r="H59" s="2">
        <f t="shared" si="0"/>
        <v>25.950000000000003</v>
      </c>
      <c r="I59" s="2"/>
    </row>
    <row r="60" spans="1:9" ht="15">
      <c r="A60" s="3"/>
      <c r="B60" s="2"/>
      <c r="C60" s="2"/>
      <c r="D60" s="2">
        <v>3</v>
      </c>
      <c r="E60" s="2">
        <v>8.9</v>
      </c>
      <c r="F60" s="2">
        <v>1</v>
      </c>
      <c r="G60" s="2">
        <v>1</v>
      </c>
      <c r="H60" s="2">
        <f t="shared" si="0"/>
        <v>26.700000000000003</v>
      </c>
      <c r="I60" s="2"/>
    </row>
    <row r="61" spans="1:9" ht="15">
      <c r="A61" s="3"/>
      <c r="B61" s="2" t="s">
        <v>49</v>
      </c>
      <c r="C61" s="2"/>
      <c r="D61" s="2">
        <v>1</v>
      </c>
      <c r="E61" s="2">
        <v>8.34</v>
      </c>
      <c r="F61" s="2">
        <v>1</v>
      </c>
      <c r="G61" s="2">
        <v>1</v>
      </c>
      <c r="H61" s="2">
        <f t="shared" si="0"/>
        <v>8.34</v>
      </c>
      <c r="I61" s="2"/>
    </row>
    <row r="62" spans="1:9" ht="15">
      <c r="A62" s="3"/>
      <c r="B62" s="2"/>
      <c r="C62" s="2"/>
      <c r="D62" s="2">
        <v>1</v>
      </c>
      <c r="E62" s="2">
        <v>7.34</v>
      </c>
      <c r="F62" s="2">
        <v>1</v>
      </c>
      <c r="G62" s="2">
        <v>1</v>
      </c>
      <c r="H62" s="2">
        <f t="shared" si="0"/>
        <v>7.34</v>
      </c>
      <c r="I62" s="2"/>
    </row>
    <row r="63" spans="1:9" ht="15">
      <c r="A63" s="3"/>
      <c r="B63" s="2"/>
      <c r="C63" s="2"/>
      <c r="D63" s="2">
        <v>2</v>
      </c>
      <c r="E63" s="2">
        <v>5.25</v>
      </c>
      <c r="F63" s="2">
        <v>1</v>
      </c>
      <c r="G63" s="2">
        <v>1</v>
      </c>
      <c r="H63" s="2">
        <f t="shared" si="0"/>
        <v>10.5</v>
      </c>
      <c r="I63" s="2"/>
    </row>
    <row r="64" spans="1:9" ht="15">
      <c r="A64" s="3"/>
      <c r="B64" s="2" t="s">
        <v>114</v>
      </c>
      <c r="C64" s="2"/>
      <c r="D64" s="2">
        <v>1</v>
      </c>
      <c r="E64" s="2">
        <v>3</v>
      </c>
      <c r="F64" s="2">
        <v>1</v>
      </c>
      <c r="G64" s="2">
        <v>1</v>
      </c>
      <c r="H64" s="2">
        <f t="shared" si="0"/>
        <v>3</v>
      </c>
      <c r="I64" s="2"/>
    </row>
    <row r="65" spans="1:9" ht="15">
      <c r="A65" s="3"/>
      <c r="B65" s="2"/>
      <c r="C65" s="2"/>
      <c r="D65" s="2">
        <v>1</v>
      </c>
      <c r="E65" s="2">
        <v>2.7</v>
      </c>
      <c r="F65" s="2">
        <v>1</v>
      </c>
      <c r="G65" s="2">
        <v>1</v>
      </c>
      <c r="H65" s="2">
        <f t="shared" si="0"/>
        <v>2.7</v>
      </c>
      <c r="I65" s="2"/>
    </row>
    <row r="66" spans="1:9" ht="15">
      <c r="A66" s="3"/>
      <c r="B66" s="2" t="s">
        <v>115</v>
      </c>
      <c r="C66" s="2"/>
      <c r="D66" s="2">
        <v>3</v>
      </c>
      <c r="E66" s="2">
        <v>5.18</v>
      </c>
      <c r="F66" s="2">
        <v>1</v>
      </c>
      <c r="G66" s="2">
        <v>1</v>
      </c>
      <c r="H66" s="2">
        <f t="shared" si="0"/>
        <v>15.54</v>
      </c>
      <c r="I66" s="2"/>
    </row>
    <row r="67" spans="1:9" ht="15">
      <c r="A67" s="3"/>
      <c r="B67" s="2"/>
      <c r="C67" s="2"/>
      <c r="D67" s="2">
        <v>2</v>
      </c>
      <c r="E67" s="2">
        <v>4.6</v>
      </c>
      <c r="F67" s="2">
        <v>1</v>
      </c>
      <c r="G67" s="2">
        <v>1</v>
      </c>
      <c r="H67" s="2">
        <f t="shared" si="0"/>
        <v>9.2</v>
      </c>
      <c r="I67" s="2"/>
    </row>
    <row r="68" spans="1:9" ht="15">
      <c r="A68" s="3"/>
      <c r="B68" s="2" t="s">
        <v>116</v>
      </c>
      <c r="C68" s="2"/>
      <c r="D68" s="2">
        <v>2</v>
      </c>
      <c r="E68" s="2">
        <v>4.6</v>
      </c>
      <c r="F68" s="2">
        <v>1</v>
      </c>
      <c r="G68" s="2">
        <v>1</v>
      </c>
      <c r="H68" s="2">
        <f t="shared" si="0"/>
        <v>9.2</v>
      </c>
      <c r="I68" s="2"/>
    </row>
    <row r="69" spans="1:9" ht="15">
      <c r="A69" s="3"/>
      <c r="B69" s="2"/>
      <c r="C69" s="2"/>
      <c r="D69" s="2">
        <v>1</v>
      </c>
      <c r="E69" s="2">
        <v>3.6</v>
      </c>
      <c r="F69" s="2">
        <v>1</v>
      </c>
      <c r="G69" s="2">
        <v>1</v>
      </c>
      <c r="H69" s="2">
        <f t="shared" si="0"/>
        <v>3.6</v>
      </c>
      <c r="I69" s="2"/>
    </row>
    <row r="70" spans="1:9" ht="15">
      <c r="A70" s="3"/>
      <c r="B70" s="2" t="s">
        <v>117</v>
      </c>
      <c r="C70" s="2"/>
      <c r="D70" s="2">
        <v>3</v>
      </c>
      <c r="E70" s="2">
        <v>8.8</v>
      </c>
      <c r="F70" s="2">
        <v>1</v>
      </c>
      <c r="G70" s="2">
        <v>1</v>
      </c>
      <c r="H70" s="2">
        <f t="shared" si="0"/>
        <v>26.400000000000002</v>
      </c>
      <c r="I70" s="2"/>
    </row>
    <row r="71" spans="1:9" ht="15">
      <c r="A71" s="3"/>
      <c r="B71" s="2"/>
      <c r="C71" s="2"/>
      <c r="D71" s="2">
        <v>3</v>
      </c>
      <c r="E71" s="2">
        <v>1.2</v>
      </c>
      <c r="F71" s="2">
        <v>1</v>
      </c>
      <c r="G71" s="2">
        <v>1</v>
      </c>
      <c r="H71" s="2">
        <f t="shared" si="0"/>
        <v>3.5999999999999996</v>
      </c>
      <c r="I71" s="2"/>
    </row>
    <row r="72" spans="1:9" ht="15">
      <c r="A72" s="3"/>
      <c r="B72" s="2" t="s">
        <v>118</v>
      </c>
      <c r="C72" s="2"/>
      <c r="D72" s="2">
        <v>1</v>
      </c>
      <c r="E72" s="2">
        <f>2.7+4.375</f>
        <v>7.075</v>
      </c>
      <c r="F72" s="2">
        <v>1</v>
      </c>
      <c r="G72" s="2">
        <v>1</v>
      </c>
      <c r="H72" s="2">
        <f t="shared" si="0"/>
        <v>7.075</v>
      </c>
      <c r="I72" s="2"/>
    </row>
    <row r="73" spans="1:9" ht="15">
      <c r="A73" s="3"/>
      <c r="B73" s="2" t="s">
        <v>116</v>
      </c>
      <c r="C73" s="2"/>
      <c r="D73" s="2">
        <v>1</v>
      </c>
      <c r="E73" s="2">
        <f>4.375+3.3+4.375</f>
        <v>12.05</v>
      </c>
      <c r="F73" s="2">
        <v>1</v>
      </c>
      <c r="G73" s="2">
        <v>1</v>
      </c>
      <c r="H73" s="2">
        <f t="shared" si="0"/>
        <v>12.05</v>
      </c>
      <c r="I73" s="2"/>
    </row>
    <row r="74" spans="1:9" ht="15">
      <c r="A74" s="3"/>
      <c r="B74" s="2" t="s">
        <v>59</v>
      </c>
      <c r="C74" s="2"/>
      <c r="D74" s="2">
        <v>1</v>
      </c>
      <c r="E74" s="2">
        <v>2.1</v>
      </c>
      <c r="F74" s="2">
        <v>1</v>
      </c>
      <c r="G74" s="2">
        <v>1</v>
      </c>
      <c r="H74" s="2">
        <f t="shared" si="0"/>
        <v>2.1</v>
      </c>
      <c r="I74" s="2"/>
    </row>
    <row r="75" spans="1:9" ht="15">
      <c r="A75" s="3"/>
      <c r="B75" s="2"/>
      <c r="C75" s="2"/>
      <c r="D75" s="2">
        <v>1</v>
      </c>
      <c r="E75" s="2">
        <v>0</v>
      </c>
      <c r="F75" s="2">
        <v>1</v>
      </c>
      <c r="G75" s="2">
        <v>1</v>
      </c>
      <c r="H75" s="2">
        <f t="shared" si="0"/>
        <v>0</v>
      </c>
      <c r="I75" s="2"/>
    </row>
    <row r="76" spans="1:9" ht="15">
      <c r="A76" s="3"/>
      <c r="B76" s="2" t="s">
        <v>76</v>
      </c>
      <c r="C76" s="2"/>
      <c r="D76" s="2">
        <v>12</v>
      </c>
      <c r="E76" s="2">
        <f>0.6*4</f>
        <v>2.4</v>
      </c>
      <c r="F76" s="2">
        <v>1</v>
      </c>
      <c r="G76" s="2">
        <v>1</v>
      </c>
      <c r="H76" s="2">
        <f t="shared" si="0"/>
        <v>28.799999999999997</v>
      </c>
      <c r="I76" s="2"/>
    </row>
    <row r="77" spans="1:9" ht="15">
      <c r="A77" s="3"/>
      <c r="B77" s="2"/>
      <c r="C77" s="2"/>
      <c r="D77" s="2"/>
      <c r="E77" s="2"/>
      <c r="F77" s="2"/>
      <c r="G77" s="2"/>
      <c r="H77" s="2">
        <f>SUM(H58:H76)</f>
        <v>304.59499999999997</v>
      </c>
      <c r="I77" s="2"/>
    </row>
    <row r="78" spans="1:9" ht="15">
      <c r="A78" s="3"/>
      <c r="B78" s="2"/>
      <c r="C78" s="2"/>
      <c r="D78" s="2"/>
      <c r="E78" s="2"/>
      <c r="F78" s="2"/>
      <c r="G78" s="2"/>
      <c r="H78" s="2">
        <f>+H77*10%</f>
        <v>30.4595</v>
      </c>
      <c r="I78" s="2"/>
    </row>
    <row r="79" spans="1:9" ht="15">
      <c r="A79" s="3"/>
      <c r="B79" s="2"/>
      <c r="C79" s="2"/>
      <c r="D79" s="2"/>
      <c r="E79" s="2"/>
      <c r="F79" s="2"/>
      <c r="G79" s="2"/>
      <c r="H79" s="2">
        <f>SUM(H77:H78)</f>
        <v>335.05449999999996</v>
      </c>
      <c r="I79" s="4">
        <f>+H79</f>
        <v>335.05449999999996</v>
      </c>
    </row>
    <row r="80" spans="1:9" ht="15">
      <c r="A80" s="3">
        <v>11</v>
      </c>
      <c r="B80" s="2" t="s">
        <v>67</v>
      </c>
      <c r="C80" s="2"/>
      <c r="D80" s="2"/>
      <c r="E80" s="2"/>
      <c r="F80" s="2"/>
      <c r="G80" s="2"/>
      <c r="H80" s="2"/>
      <c r="I80" s="2"/>
    </row>
    <row r="81" spans="1:9" ht="15">
      <c r="A81" s="3"/>
      <c r="B81" s="2" t="s">
        <v>108</v>
      </c>
      <c r="C81" s="2" t="s">
        <v>37</v>
      </c>
      <c r="D81" s="2">
        <v>1</v>
      </c>
      <c r="E81" s="2">
        <f>2.975+1.725</f>
        <v>4.7</v>
      </c>
      <c r="F81" s="2">
        <v>1</v>
      </c>
      <c r="G81" s="2">
        <v>2.7</v>
      </c>
      <c r="H81" s="2">
        <f aca="true" t="shared" si="1" ref="H81:H89">+D81*E81*F81*G81</f>
        <v>12.690000000000001</v>
      </c>
      <c r="I81" s="2"/>
    </row>
    <row r="82" spans="1:9" ht="15">
      <c r="A82" s="3"/>
      <c r="B82" s="2" t="s">
        <v>58</v>
      </c>
      <c r="C82" s="2" t="s">
        <v>37</v>
      </c>
      <c r="D82" s="2">
        <v>1</v>
      </c>
      <c r="E82" s="2">
        <v>1.825</v>
      </c>
      <c r="F82" s="2">
        <v>1</v>
      </c>
      <c r="G82" s="2">
        <v>2.7</v>
      </c>
      <c r="H82" s="2">
        <f t="shared" si="1"/>
        <v>4.9275</v>
      </c>
      <c r="I82" s="2"/>
    </row>
    <row r="83" spans="1:9" ht="15">
      <c r="A83" s="3"/>
      <c r="B83" s="2" t="s">
        <v>119</v>
      </c>
      <c r="C83" s="2" t="s">
        <v>37</v>
      </c>
      <c r="D83" s="2">
        <v>1</v>
      </c>
      <c r="E83" s="2">
        <v>3.995</v>
      </c>
      <c r="F83" s="2">
        <v>1</v>
      </c>
      <c r="G83" s="2">
        <v>2.7</v>
      </c>
      <c r="H83" s="2">
        <f t="shared" si="1"/>
        <v>10.7865</v>
      </c>
      <c r="I83" s="2"/>
    </row>
    <row r="84" spans="1:9" ht="15">
      <c r="A84" s="3"/>
      <c r="B84" s="2" t="s">
        <v>58</v>
      </c>
      <c r="C84" s="2" t="s">
        <v>37</v>
      </c>
      <c r="D84" s="2">
        <v>1</v>
      </c>
      <c r="E84" s="2">
        <v>2.325</v>
      </c>
      <c r="F84" s="2">
        <v>1</v>
      </c>
      <c r="G84" s="2">
        <v>2.7</v>
      </c>
      <c r="H84" s="2">
        <f t="shared" si="1"/>
        <v>6.277500000000001</v>
      </c>
      <c r="I84" s="2"/>
    </row>
    <row r="85" spans="1:9" ht="15">
      <c r="A85" s="3"/>
      <c r="B85" s="2" t="s">
        <v>59</v>
      </c>
      <c r="C85" s="2" t="s">
        <v>37</v>
      </c>
      <c r="D85" s="2">
        <v>1</v>
      </c>
      <c r="E85" s="2">
        <v>0.825</v>
      </c>
      <c r="F85" s="2">
        <v>1</v>
      </c>
      <c r="G85" s="2">
        <v>2.7</v>
      </c>
      <c r="H85" s="2">
        <f t="shared" si="1"/>
        <v>2.2275</v>
      </c>
      <c r="I85" s="2"/>
    </row>
    <row r="86" spans="1:9" ht="15">
      <c r="A86" s="3"/>
      <c r="B86" s="2" t="s">
        <v>59</v>
      </c>
      <c r="C86" s="2" t="s">
        <v>37</v>
      </c>
      <c r="D86" s="2">
        <v>1</v>
      </c>
      <c r="E86" s="2">
        <v>2.35</v>
      </c>
      <c r="F86" s="2">
        <v>1</v>
      </c>
      <c r="G86" s="2">
        <v>2.7</v>
      </c>
      <c r="H86" s="2">
        <f t="shared" si="1"/>
        <v>6.345000000000001</v>
      </c>
      <c r="I86" s="2"/>
    </row>
    <row r="87" spans="1:9" ht="15">
      <c r="A87" s="3"/>
      <c r="B87" s="2" t="s">
        <v>120</v>
      </c>
      <c r="C87" s="2" t="s">
        <v>37</v>
      </c>
      <c r="D87" s="2">
        <v>1</v>
      </c>
      <c r="E87" s="2">
        <f>0.925+0.15</f>
        <v>1.075</v>
      </c>
      <c r="F87" s="2">
        <v>1</v>
      </c>
      <c r="G87" s="2">
        <v>2.7</v>
      </c>
      <c r="H87" s="2">
        <f t="shared" si="1"/>
        <v>2.9025</v>
      </c>
      <c r="I87" s="2"/>
    </row>
    <row r="88" spans="1:9" ht="15">
      <c r="A88" s="3"/>
      <c r="B88" s="2" t="s">
        <v>121</v>
      </c>
      <c r="C88" s="2" t="s">
        <v>37</v>
      </c>
      <c r="D88" s="2">
        <v>1</v>
      </c>
      <c r="E88" s="2">
        <v>0.3</v>
      </c>
      <c r="F88" s="2">
        <v>1</v>
      </c>
      <c r="G88" s="2">
        <v>2.7</v>
      </c>
      <c r="H88" s="2">
        <f t="shared" si="1"/>
        <v>0.81</v>
      </c>
      <c r="I88" s="2"/>
    </row>
    <row r="89" spans="1:9" ht="15">
      <c r="A89" s="3"/>
      <c r="B89" s="2" t="s">
        <v>122</v>
      </c>
      <c r="C89" s="2" t="s">
        <v>37</v>
      </c>
      <c r="D89" s="2">
        <v>1</v>
      </c>
      <c r="E89" s="2">
        <f>0.94+1.415</f>
        <v>2.355</v>
      </c>
      <c r="F89" s="2">
        <v>1</v>
      </c>
      <c r="G89" s="2">
        <v>2.7</v>
      </c>
      <c r="H89" s="2">
        <f t="shared" si="1"/>
        <v>6.3585</v>
      </c>
      <c r="I89" s="2"/>
    </row>
    <row r="90" spans="1:9" ht="15">
      <c r="A90" s="3"/>
      <c r="B90" s="2"/>
      <c r="C90" s="2"/>
      <c r="D90" s="2"/>
      <c r="E90" s="2"/>
      <c r="F90" s="2"/>
      <c r="G90" s="2"/>
      <c r="H90" s="2">
        <f>SUM(H81:H89)</f>
        <v>53.324999999999996</v>
      </c>
      <c r="I90" s="2"/>
    </row>
    <row r="91" spans="1:9" ht="15">
      <c r="A91" s="3"/>
      <c r="B91" s="2"/>
      <c r="C91" s="2"/>
      <c r="D91" s="2"/>
      <c r="E91" s="2"/>
      <c r="F91" s="2"/>
      <c r="G91" s="2"/>
      <c r="H91" s="2">
        <f>+H90*5%</f>
        <v>2.66625</v>
      </c>
      <c r="I91" s="2"/>
    </row>
    <row r="92" spans="1:9" ht="15">
      <c r="A92" s="3"/>
      <c r="B92" s="2"/>
      <c r="C92" s="2"/>
      <c r="D92" s="2"/>
      <c r="E92" s="2"/>
      <c r="F92" s="2"/>
      <c r="G92" s="2"/>
      <c r="H92" s="2">
        <f>SUM(H90:H91)</f>
        <v>55.991249999999994</v>
      </c>
      <c r="I92" s="4">
        <f>+H92</f>
        <v>55.991249999999994</v>
      </c>
    </row>
    <row r="93" spans="1:9" ht="15">
      <c r="A93" s="3"/>
      <c r="B93" s="2"/>
      <c r="C93" s="2"/>
      <c r="D93" s="2"/>
      <c r="E93" s="2"/>
      <c r="F93" s="2"/>
      <c r="G93" s="2"/>
      <c r="H93" s="2"/>
      <c r="I93" s="2"/>
    </row>
    <row r="94" spans="1:9" ht="15">
      <c r="A94" s="3">
        <v>12</v>
      </c>
      <c r="B94" s="2" t="s">
        <v>123</v>
      </c>
      <c r="C94" s="2"/>
      <c r="D94" s="2"/>
      <c r="E94" s="2"/>
      <c r="F94" s="2"/>
      <c r="G94" s="2"/>
      <c r="H94" s="2"/>
      <c r="I94" s="2"/>
    </row>
    <row r="95" spans="1:9" ht="15">
      <c r="A95" s="3"/>
      <c r="B95" s="2" t="s">
        <v>59</v>
      </c>
      <c r="C95" s="2" t="s">
        <v>37</v>
      </c>
      <c r="D95" s="2">
        <v>1</v>
      </c>
      <c r="E95" s="2">
        <f>1.8+1.5</f>
        <v>3.3</v>
      </c>
      <c r="F95" s="2">
        <v>1</v>
      </c>
      <c r="G95" s="2">
        <v>1.5</v>
      </c>
      <c r="H95" s="2">
        <f>+D95*E95*F95*G95</f>
        <v>4.949999999999999</v>
      </c>
      <c r="I95" s="4">
        <f>+H95</f>
        <v>4.949999999999999</v>
      </c>
    </row>
    <row r="96" spans="1:9" ht="15">
      <c r="A96" s="3"/>
      <c r="B96" s="2"/>
      <c r="C96" s="2"/>
      <c r="D96" s="2"/>
      <c r="E96" s="2"/>
      <c r="F96" s="2"/>
      <c r="G96" s="2"/>
      <c r="H96" s="2"/>
      <c r="I96" s="2"/>
    </row>
    <row r="97" spans="1:9" ht="15">
      <c r="A97" s="3">
        <v>13</v>
      </c>
      <c r="B97" s="2" t="s">
        <v>62</v>
      </c>
      <c r="C97" s="2"/>
      <c r="D97" s="2"/>
      <c r="E97" s="2"/>
      <c r="F97" s="2"/>
      <c r="G97" s="2"/>
      <c r="H97" s="2"/>
      <c r="I97" s="2"/>
    </row>
    <row r="98" spans="1:9" ht="15">
      <c r="A98" s="3"/>
      <c r="B98" s="2" t="s">
        <v>59</v>
      </c>
      <c r="C98" s="2" t="s">
        <v>37</v>
      </c>
      <c r="D98" s="2">
        <v>1</v>
      </c>
      <c r="E98" s="2">
        <v>2.875</v>
      </c>
      <c r="F98" s="2">
        <v>1</v>
      </c>
      <c r="G98" s="2">
        <v>1.5</v>
      </c>
      <c r="H98" s="2">
        <f>+D98*E98*F98*G98</f>
        <v>4.3125</v>
      </c>
      <c r="I98" s="2"/>
    </row>
    <row r="99" spans="1:9" ht="15">
      <c r="A99" s="3"/>
      <c r="B99" s="2" t="s">
        <v>59</v>
      </c>
      <c r="C99" s="2" t="s">
        <v>37</v>
      </c>
      <c r="D99" s="2">
        <v>1</v>
      </c>
      <c r="E99" s="2">
        <v>2.475</v>
      </c>
      <c r="F99" s="2">
        <v>1</v>
      </c>
      <c r="G99" s="2">
        <v>1.5</v>
      </c>
      <c r="H99" s="2">
        <f>+D99*E99*F99*G99</f>
        <v>3.7125000000000004</v>
      </c>
      <c r="I99" s="2"/>
    </row>
    <row r="100" spans="1:9" ht="15">
      <c r="A100" s="3"/>
      <c r="B100" s="2" t="s">
        <v>58</v>
      </c>
      <c r="C100" s="2" t="s">
        <v>37</v>
      </c>
      <c r="D100" s="2">
        <v>2</v>
      </c>
      <c r="E100" s="2">
        <v>0.75</v>
      </c>
      <c r="F100" s="2">
        <v>1</v>
      </c>
      <c r="G100" s="2">
        <v>1.5</v>
      </c>
      <c r="H100" s="2">
        <f>+D100*E100*F100*G100</f>
        <v>2.25</v>
      </c>
      <c r="I100" s="2"/>
    </row>
    <row r="101" spans="1:9" ht="15">
      <c r="A101" s="3"/>
      <c r="B101" s="2"/>
      <c r="C101" s="2" t="s">
        <v>37</v>
      </c>
      <c r="D101" s="2">
        <v>1</v>
      </c>
      <c r="E101" s="2">
        <v>7.8</v>
      </c>
      <c r="F101" s="2">
        <v>1</v>
      </c>
      <c r="G101" s="2">
        <v>1.5</v>
      </c>
      <c r="H101" s="2">
        <f>+D101*E101*F101*G101</f>
        <v>11.7</v>
      </c>
      <c r="I101" s="2"/>
    </row>
    <row r="102" spans="1:9" ht="15">
      <c r="A102" s="3"/>
      <c r="B102" s="2"/>
      <c r="C102" s="2"/>
      <c r="D102" s="2"/>
      <c r="E102" s="2"/>
      <c r="F102" s="2"/>
      <c r="G102" s="2"/>
      <c r="H102" s="2">
        <f>SUM(H98:H101)</f>
        <v>21.975</v>
      </c>
      <c r="I102" s="2"/>
    </row>
    <row r="103" spans="1:9" ht="15">
      <c r="A103" s="3"/>
      <c r="B103" s="2"/>
      <c r="C103" s="2"/>
      <c r="D103" s="2"/>
      <c r="E103" s="2"/>
      <c r="F103" s="2"/>
      <c r="G103" s="2"/>
      <c r="H103" s="2">
        <f>+H102*5%</f>
        <v>1.0987500000000001</v>
      </c>
      <c r="I103" s="2"/>
    </row>
    <row r="104" spans="1:9" ht="15">
      <c r="A104" s="3"/>
      <c r="B104" s="2"/>
      <c r="C104" s="2"/>
      <c r="D104" s="2"/>
      <c r="E104" s="2"/>
      <c r="F104" s="2"/>
      <c r="G104" s="2"/>
      <c r="H104" s="2">
        <f>SUM(H102:H103)</f>
        <v>23.07375</v>
      </c>
      <c r="I104" s="2">
        <f>+H104</f>
        <v>23.07375</v>
      </c>
    </row>
    <row r="105" spans="1:9" ht="15">
      <c r="A105" s="3"/>
      <c r="B105" s="2"/>
      <c r="C105" s="2"/>
      <c r="D105" s="2"/>
      <c r="E105" s="2"/>
      <c r="F105" s="2"/>
      <c r="G105" s="2"/>
      <c r="H105" s="2"/>
      <c r="I105" s="2"/>
    </row>
    <row r="106" spans="1:9" ht="15">
      <c r="A106" s="3">
        <v>14</v>
      </c>
      <c r="B106" s="2" t="s">
        <v>124</v>
      </c>
      <c r="C106" s="2" t="s">
        <v>37</v>
      </c>
      <c r="D106" s="2">
        <v>1</v>
      </c>
      <c r="E106" s="2">
        <f>30.05+17.8+11.6</f>
        <v>59.45</v>
      </c>
      <c r="F106" s="2">
        <v>1</v>
      </c>
      <c r="G106" s="2">
        <v>1.8</v>
      </c>
      <c r="H106" s="2">
        <f>+D106*E106*F106*G106</f>
        <v>107.01</v>
      </c>
      <c r="I106" s="2"/>
    </row>
    <row r="107" spans="1:9" ht="15">
      <c r="A107" s="3"/>
      <c r="B107" s="2"/>
      <c r="C107" s="2" t="s">
        <v>37</v>
      </c>
      <c r="D107" s="2">
        <v>1</v>
      </c>
      <c r="E107" s="2">
        <v>4.255</v>
      </c>
      <c r="F107" s="2">
        <v>1</v>
      </c>
      <c r="G107" s="2">
        <v>1.8</v>
      </c>
      <c r="H107" s="2">
        <f>+D107*E107*F107*G107</f>
        <v>7.659</v>
      </c>
      <c r="I107" s="2"/>
    </row>
    <row r="108" spans="1:9" ht="15">
      <c r="A108" s="3"/>
      <c r="B108" s="2"/>
      <c r="C108" s="2" t="s">
        <v>37</v>
      </c>
      <c r="D108" s="2">
        <v>1</v>
      </c>
      <c r="E108" s="2">
        <v>17.8</v>
      </c>
      <c r="F108" s="2">
        <v>1</v>
      </c>
      <c r="G108" s="2">
        <v>1.8</v>
      </c>
      <c r="H108" s="2">
        <f>+D108*E108*F108*G108</f>
        <v>32.04</v>
      </c>
      <c r="I108" s="2"/>
    </row>
    <row r="109" spans="1:9" ht="15">
      <c r="A109" s="3"/>
      <c r="B109" s="2"/>
      <c r="C109" s="2" t="s">
        <v>37</v>
      </c>
      <c r="D109" s="2">
        <v>1</v>
      </c>
      <c r="E109" s="2">
        <v>11.75</v>
      </c>
      <c r="F109" s="2">
        <v>1</v>
      </c>
      <c r="G109" s="2">
        <v>1.8</v>
      </c>
      <c r="H109" s="2">
        <f>+D109*E109*F109*G109</f>
        <v>21.150000000000002</v>
      </c>
      <c r="I109" s="2"/>
    </row>
    <row r="110" spans="1:9" ht="15">
      <c r="A110" s="3"/>
      <c r="B110" s="2"/>
      <c r="C110" s="2"/>
      <c r="D110" s="2"/>
      <c r="E110" s="2"/>
      <c r="F110" s="2"/>
      <c r="G110" s="2"/>
      <c r="H110" s="2">
        <f>SUM(H106:H109)</f>
        <v>167.859</v>
      </c>
      <c r="I110" s="2"/>
    </row>
    <row r="111" spans="1:9" ht="15">
      <c r="A111" s="3"/>
      <c r="B111" s="2" t="s">
        <v>78</v>
      </c>
      <c r="C111" s="2" t="s">
        <v>37</v>
      </c>
      <c r="D111" s="2">
        <v>2</v>
      </c>
      <c r="E111" s="2">
        <v>-1.8</v>
      </c>
      <c r="F111" s="2">
        <v>1</v>
      </c>
      <c r="G111" s="2">
        <v>1.8</v>
      </c>
      <c r="H111" s="2">
        <f>+D111*E111*F111*G111</f>
        <v>-6.48</v>
      </c>
      <c r="I111" s="2"/>
    </row>
    <row r="112" spans="1:9" ht="15">
      <c r="A112" s="3"/>
      <c r="B112" s="2"/>
      <c r="C112" s="2"/>
      <c r="D112" s="2"/>
      <c r="E112" s="2"/>
      <c r="F112" s="2"/>
      <c r="G112" s="2"/>
      <c r="H112" s="2">
        <f>SUM(H110:H111)</f>
        <v>161.37900000000002</v>
      </c>
      <c r="I112" s="2"/>
    </row>
    <row r="113" spans="1:9" ht="15">
      <c r="A113" s="3"/>
      <c r="B113" s="2"/>
      <c r="C113" s="2"/>
      <c r="D113" s="2"/>
      <c r="E113" s="2"/>
      <c r="F113" s="2"/>
      <c r="G113" s="2"/>
      <c r="H113" s="2">
        <f>+H112*5%</f>
        <v>8.068950000000001</v>
      </c>
      <c r="I113" s="2"/>
    </row>
    <row r="114" spans="1:9" ht="15">
      <c r="A114" s="3"/>
      <c r="B114" s="2"/>
      <c r="C114" s="2"/>
      <c r="D114" s="2"/>
      <c r="E114" s="2"/>
      <c r="F114" s="2"/>
      <c r="G114" s="2"/>
      <c r="H114" s="2">
        <f>SUM(H112:H113)</f>
        <v>169.44795000000002</v>
      </c>
      <c r="I114" s="2">
        <f>+H114</f>
        <v>169.44795000000002</v>
      </c>
    </row>
    <row r="115" spans="1:9" ht="15">
      <c r="A115" s="3"/>
      <c r="B115" s="2"/>
      <c r="C115" s="2"/>
      <c r="D115" s="2"/>
      <c r="E115" s="2"/>
      <c r="F115" s="2"/>
      <c r="G115" s="2"/>
      <c r="H115" s="2"/>
      <c r="I115" s="2"/>
    </row>
    <row r="116" spans="1:9" ht="15">
      <c r="A116" s="3">
        <v>15</v>
      </c>
      <c r="B116" s="2" t="s">
        <v>125</v>
      </c>
      <c r="C116" s="2" t="s">
        <v>37</v>
      </c>
      <c r="D116" s="2">
        <v>1</v>
      </c>
      <c r="E116" s="2">
        <v>22.5</v>
      </c>
      <c r="F116" s="2">
        <v>1</v>
      </c>
      <c r="G116" s="2">
        <v>0.9</v>
      </c>
      <c r="H116" s="2">
        <f>+D116*E116*F116*G116</f>
        <v>20.25</v>
      </c>
      <c r="I116" s="2"/>
    </row>
    <row r="117" spans="1:9" ht="15">
      <c r="A117" s="3"/>
      <c r="B117" s="2"/>
      <c r="C117" s="2"/>
      <c r="D117" s="2"/>
      <c r="E117" s="2"/>
      <c r="F117" s="2"/>
      <c r="G117" s="2"/>
      <c r="H117" s="2">
        <f>+H116*5%</f>
        <v>1.0125</v>
      </c>
      <c r="I117" s="2"/>
    </row>
    <row r="118" spans="1:9" ht="15">
      <c r="A118" s="3"/>
      <c r="B118" s="2"/>
      <c r="C118" s="2"/>
      <c r="D118" s="2"/>
      <c r="E118" s="2"/>
      <c r="F118" s="2"/>
      <c r="G118" s="2"/>
      <c r="H118" s="2">
        <f>SUM(H116:H117)</f>
        <v>21.2625</v>
      </c>
      <c r="I118" s="2">
        <f>+H118</f>
        <v>21.2625</v>
      </c>
    </row>
    <row r="119" spans="1:9" ht="15">
      <c r="A119" s="3"/>
      <c r="B119" s="2"/>
      <c r="C119" s="2"/>
      <c r="D119" s="2"/>
      <c r="E119" s="2"/>
      <c r="F119" s="2"/>
      <c r="G119" s="2"/>
      <c r="H119" s="2"/>
      <c r="I119" s="2"/>
    </row>
    <row r="120" spans="1:9" ht="15">
      <c r="A120" s="3">
        <v>16</v>
      </c>
      <c r="B120" s="4" t="s">
        <v>126</v>
      </c>
      <c r="C120" s="2"/>
      <c r="D120" s="2"/>
      <c r="E120" s="2"/>
      <c r="F120" s="2"/>
      <c r="G120" s="2"/>
      <c r="H120" s="2"/>
      <c r="I120" s="2"/>
    </row>
    <row r="121" spans="1:9" ht="15">
      <c r="A121" s="3"/>
      <c r="B121" s="2" t="s">
        <v>127</v>
      </c>
      <c r="C121" s="2" t="s">
        <v>37</v>
      </c>
      <c r="D121" s="2">
        <v>1</v>
      </c>
      <c r="E121" s="2">
        <v>8.65</v>
      </c>
      <c r="F121" s="2">
        <v>1</v>
      </c>
      <c r="G121" s="2">
        <v>2.7</v>
      </c>
      <c r="H121" s="2">
        <f aca="true" t="shared" si="2" ref="H121:H126">+D121*E121*F121*G121</f>
        <v>23.355000000000004</v>
      </c>
      <c r="I121" s="2"/>
    </row>
    <row r="122" spans="1:9" ht="15">
      <c r="A122" s="3"/>
      <c r="B122" s="2"/>
      <c r="C122" s="2" t="s">
        <v>37</v>
      </c>
      <c r="D122" s="2">
        <v>1</v>
      </c>
      <c r="E122" s="2">
        <v>9.1</v>
      </c>
      <c r="F122" s="2">
        <v>1</v>
      </c>
      <c r="G122" s="2">
        <v>2.7</v>
      </c>
      <c r="H122" s="2">
        <f t="shared" si="2"/>
        <v>24.57</v>
      </c>
      <c r="I122" s="2"/>
    </row>
    <row r="123" spans="1:9" ht="15">
      <c r="A123" s="3"/>
      <c r="B123" s="2" t="s">
        <v>96</v>
      </c>
      <c r="C123" s="2" t="s">
        <v>37</v>
      </c>
      <c r="D123" s="2">
        <v>1</v>
      </c>
      <c r="E123" s="2">
        <v>3.22</v>
      </c>
      <c r="F123" s="2">
        <v>1</v>
      </c>
      <c r="G123" s="2">
        <v>2.7</v>
      </c>
      <c r="H123" s="2">
        <f t="shared" si="2"/>
        <v>8.694</v>
      </c>
      <c r="I123" s="2"/>
    </row>
    <row r="124" spans="1:9" ht="15">
      <c r="A124" s="3"/>
      <c r="B124" s="2" t="s">
        <v>58</v>
      </c>
      <c r="C124" s="2" t="s">
        <v>37</v>
      </c>
      <c r="D124" s="2">
        <v>1</v>
      </c>
      <c r="E124" s="2">
        <v>4.6</v>
      </c>
      <c r="F124" s="2">
        <v>1</v>
      </c>
      <c r="G124" s="2">
        <v>2.7</v>
      </c>
      <c r="H124" s="2">
        <f t="shared" si="2"/>
        <v>12.42</v>
      </c>
      <c r="I124" s="2"/>
    </row>
    <row r="125" spans="1:9" ht="15">
      <c r="A125" s="3"/>
      <c r="B125" s="2" t="s">
        <v>58</v>
      </c>
      <c r="C125" s="2" t="s">
        <v>37</v>
      </c>
      <c r="D125" s="2">
        <v>1</v>
      </c>
      <c r="E125" s="2">
        <v>4.375</v>
      </c>
      <c r="F125" s="2">
        <v>1</v>
      </c>
      <c r="G125" s="2">
        <v>2.7</v>
      </c>
      <c r="H125" s="2">
        <f t="shared" si="2"/>
        <v>11.8125</v>
      </c>
      <c r="I125" s="2"/>
    </row>
    <row r="126" spans="1:9" ht="15">
      <c r="A126" s="3"/>
      <c r="B126" s="2" t="s">
        <v>75</v>
      </c>
      <c r="C126" s="2" t="s">
        <v>37</v>
      </c>
      <c r="D126" s="2">
        <v>1</v>
      </c>
      <c r="E126" s="2">
        <v>2.27</v>
      </c>
      <c r="F126" s="2">
        <v>1</v>
      </c>
      <c r="G126" s="2">
        <v>4.2</v>
      </c>
      <c r="H126" s="2">
        <f t="shared" si="2"/>
        <v>9.534</v>
      </c>
      <c r="I126" s="2"/>
    </row>
    <row r="127" spans="1:9" ht="15">
      <c r="A127" s="3"/>
      <c r="B127" s="2"/>
      <c r="C127" s="2"/>
      <c r="D127" s="2"/>
      <c r="E127" s="2"/>
      <c r="F127" s="2"/>
      <c r="G127" s="2"/>
      <c r="H127" s="2">
        <f>SUM(H121:H126)</f>
        <v>90.38550000000001</v>
      </c>
      <c r="I127" s="2"/>
    </row>
    <row r="128" spans="1:9" ht="15">
      <c r="A128" s="3"/>
      <c r="B128" s="2"/>
      <c r="C128" s="2"/>
      <c r="D128" s="2"/>
      <c r="E128" s="2"/>
      <c r="F128" s="2"/>
      <c r="G128" s="2"/>
      <c r="H128" s="2">
        <f>+H127*5%</f>
        <v>4.519275</v>
      </c>
      <c r="I128" s="2"/>
    </row>
    <row r="129" spans="1:9" ht="15">
      <c r="A129" s="3"/>
      <c r="B129" s="2"/>
      <c r="C129" s="2"/>
      <c r="D129" s="2"/>
      <c r="E129" s="2"/>
      <c r="F129" s="2"/>
      <c r="G129" s="2"/>
      <c r="H129" s="2">
        <f>SUM(H127:H128)</f>
        <v>94.904775</v>
      </c>
      <c r="I129" s="2">
        <f>+H129</f>
        <v>94.904775</v>
      </c>
    </row>
    <row r="130" spans="1:9" ht="15">
      <c r="A130" s="3"/>
      <c r="B130" s="2"/>
      <c r="C130" s="2"/>
      <c r="D130" s="2"/>
      <c r="E130" s="2"/>
      <c r="F130" s="2"/>
      <c r="G130" s="2"/>
      <c r="H130" s="2"/>
      <c r="I130" s="2"/>
    </row>
    <row r="131" spans="1:9" ht="15">
      <c r="A131" s="3">
        <v>17</v>
      </c>
      <c r="B131" s="4" t="s">
        <v>128</v>
      </c>
      <c r="C131" s="2" t="s">
        <v>37</v>
      </c>
      <c r="D131" s="2">
        <v>1</v>
      </c>
      <c r="E131" s="2">
        <v>18.9</v>
      </c>
      <c r="F131" s="2">
        <v>1</v>
      </c>
      <c r="G131" s="2">
        <v>3</v>
      </c>
      <c r="H131" s="2">
        <f aca="true" t="shared" si="3" ref="H131:H137">+D131*E131*F131*G131</f>
        <v>56.699999999999996</v>
      </c>
      <c r="I131" s="2"/>
    </row>
    <row r="132" spans="1:9" ht="15">
      <c r="A132" s="3"/>
      <c r="B132" s="2" t="s">
        <v>59</v>
      </c>
      <c r="C132" s="2" t="s">
        <v>37</v>
      </c>
      <c r="D132" s="2">
        <v>1</v>
      </c>
      <c r="E132" s="2">
        <v>7.5</v>
      </c>
      <c r="F132" s="2">
        <v>1</v>
      </c>
      <c r="G132" s="2">
        <v>3</v>
      </c>
      <c r="H132" s="2">
        <f t="shared" si="3"/>
        <v>22.5</v>
      </c>
      <c r="I132" s="2"/>
    </row>
    <row r="133" spans="1:9" ht="15">
      <c r="A133" s="3"/>
      <c r="B133" s="2" t="s">
        <v>86</v>
      </c>
      <c r="C133" s="2" t="s">
        <v>37</v>
      </c>
      <c r="D133" s="2">
        <v>1</v>
      </c>
      <c r="E133" s="2">
        <f>30.05+17.8+11.6</f>
        <v>59.45</v>
      </c>
      <c r="F133" s="2">
        <v>1</v>
      </c>
      <c r="G133" s="2">
        <v>0.75</v>
      </c>
      <c r="H133" s="2">
        <f t="shared" si="3"/>
        <v>44.587500000000006</v>
      </c>
      <c r="I133" s="2"/>
    </row>
    <row r="134" spans="1:9" ht="15">
      <c r="A134" s="3"/>
      <c r="B134" s="2"/>
      <c r="C134" s="2" t="s">
        <v>37</v>
      </c>
      <c r="D134" s="2">
        <v>1</v>
      </c>
      <c r="E134" s="2">
        <v>4.255</v>
      </c>
      <c r="F134" s="2">
        <v>1</v>
      </c>
      <c r="G134" s="2">
        <v>0.75</v>
      </c>
      <c r="H134" s="2">
        <f t="shared" si="3"/>
        <v>3.19125</v>
      </c>
      <c r="I134" s="2"/>
    </row>
    <row r="135" spans="1:9" ht="15">
      <c r="A135" s="3"/>
      <c r="B135" s="2"/>
      <c r="C135" s="2" t="s">
        <v>37</v>
      </c>
      <c r="D135" s="2">
        <v>1</v>
      </c>
      <c r="E135" s="2">
        <v>17.8</v>
      </c>
      <c r="F135" s="2">
        <v>1</v>
      </c>
      <c r="G135" s="2">
        <v>0.75</v>
      </c>
      <c r="H135" s="2">
        <f t="shared" si="3"/>
        <v>13.350000000000001</v>
      </c>
      <c r="I135" s="2"/>
    </row>
    <row r="136" spans="1:9" ht="15">
      <c r="A136" s="3"/>
      <c r="B136" s="2"/>
      <c r="C136" s="2" t="s">
        <v>37</v>
      </c>
      <c r="D136" s="2">
        <v>1</v>
      </c>
      <c r="E136" s="2">
        <v>11.75</v>
      </c>
      <c r="F136" s="2">
        <v>1</v>
      </c>
      <c r="G136" s="2">
        <v>0.75</v>
      </c>
      <c r="H136" s="2">
        <f t="shared" si="3"/>
        <v>8.8125</v>
      </c>
      <c r="I136" s="2"/>
    </row>
    <row r="137" spans="1:9" ht="15">
      <c r="A137" s="3"/>
      <c r="B137" s="2" t="s">
        <v>75</v>
      </c>
      <c r="C137" s="2" t="s">
        <v>37</v>
      </c>
      <c r="D137" s="2">
        <v>1</v>
      </c>
      <c r="E137" s="2">
        <v>1.5</v>
      </c>
      <c r="F137" s="2">
        <v>1</v>
      </c>
      <c r="G137" s="2">
        <v>4.2</v>
      </c>
      <c r="H137" s="2">
        <f t="shared" si="3"/>
        <v>6.300000000000001</v>
      </c>
      <c r="I137" s="2"/>
    </row>
    <row r="138" spans="1:9" ht="15">
      <c r="A138" s="3"/>
      <c r="B138" s="2"/>
      <c r="C138" s="2"/>
      <c r="D138" s="2"/>
      <c r="E138" s="2"/>
      <c r="F138" s="2"/>
      <c r="G138" s="2"/>
      <c r="H138" s="2">
        <f>SUM(H131:H137)</f>
        <v>155.44125</v>
      </c>
      <c r="I138" s="2"/>
    </row>
    <row r="139" spans="1:9" ht="15">
      <c r="A139" s="3"/>
      <c r="B139" s="2"/>
      <c r="C139" s="2"/>
      <c r="D139" s="2"/>
      <c r="E139" s="2"/>
      <c r="F139" s="2"/>
      <c r="G139" s="2"/>
      <c r="H139" s="2">
        <f>+H138*5%</f>
        <v>7.7720625000000005</v>
      </c>
      <c r="I139" s="2"/>
    </row>
    <row r="140" spans="1:9" ht="15">
      <c r="A140" s="3"/>
      <c r="B140" s="2"/>
      <c r="C140" s="2"/>
      <c r="D140" s="2"/>
      <c r="E140" s="2"/>
      <c r="F140" s="2"/>
      <c r="G140" s="2"/>
      <c r="H140" s="2">
        <f>SUM(H138:H139)</f>
        <v>163.2133125</v>
      </c>
      <c r="I140" s="4">
        <f>+H140</f>
        <v>163.2133125</v>
      </c>
    </row>
    <row r="141" spans="1:9" ht="15">
      <c r="A141" s="3"/>
      <c r="B141" s="2"/>
      <c r="C141" s="2"/>
      <c r="D141" s="2"/>
      <c r="E141" s="2"/>
      <c r="F141" s="2"/>
      <c r="G141" s="2"/>
      <c r="H141" s="2"/>
      <c r="I141" s="2"/>
    </row>
    <row r="142" spans="1:9" ht="15">
      <c r="A142" s="3">
        <v>18</v>
      </c>
      <c r="B142" s="4" t="s">
        <v>129</v>
      </c>
      <c r="C142" s="2"/>
      <c r="D142" s="2"/>
      <c r="E142" s="2"/>
      <c r="F142" s="2"/>
      <c r="G142" s="2"/>
      <c r="H142" s="2"/>
      <c r="I142" s="2"/>
    </row>
    <row r="143" spans="1:9" ht="15">
      <c r="A143" s="3"/>
      <c r="B143" s="2"/>
      <c r="C143" s="2" t="s">
        <v>37</v>
      </c>
      <c r="D143" s="2">
        <v>1</v>
      </c>
      <c r="E143" s="2">
        <v>18.9</v>
      </c>
      <c r="F143" s="2">
        <v>1</v>
      </c>
      <c r="G143" s="2">
        <v>3</v>
      </c>
      <c r="H143" s="2">
        <f aca="true" t="shared" si="4" ref="H143:H149">+D143*E143*F143*G143</f>
        <v>56.699999999999996</v>
      </c>
      <c r="I143" s="2"/>
    </row>
    <row r="144" spans="1:9" ht="15">
      <c r="A144" s="3"/>
      <c r="B144" s="2"/>
      <c r="C144" s="2" t="s">
        <v>37</v>
      </c>
      <c r="D144" s="2">
        <v>1</v>
      </c>
      <c r="E144" s="2">
        <v>7.5</v>
      </c>
      <c r="F144" s="2">
        <v>1</v>
      </c>
      <c r="G144" s="2">
        <v>3</v>
      </c>
      <c r="H144" s="2">
        <f t="shared" si="4"/>
        <v>22.5</v>
      </c>
      <c r="I144" s="2"/>
    </row>
    <row r="145" spans="1:9" ht="15">
      <c r="A145" s="3"/>
      <c r="B145" s="2"/>
      <c r="C145" s="2" t="s">
        <v>37</v>
      </c>
      <c r="D145" s="2">
        <v>1</v>
      </c>
      <c r="E145" s="2">
        <f>30.05+17.8+11.6</f>
        <v>59.45</v>
      </c>
      <c r="F145" s="2">
        <v>1</v>
      </c>
      <c r="G145" s="2">
        <v>0.75</v>
      </c>
      <c r="H145" s="2">
        <f t="shared" si="4"/>
        <v>44.587500000000006</v>
      </c>
      <c r="I145" s="2"/>
    </row>
    <row r="146" spans="1:9" ht="15">
      <c r="A146" s="3"/>
      <c r="B146" s="2"/>
      <c r="C146" s="2" t="s">
        <v>37</v>
      </c>
      <c r="D146" s="2">
        <v>1</v>
      </c>
      <c r="E146" s="2">
        <v>4.255</v>
      </c>
      <c r="F146" s="2">
        <v>1</v>
      </c>
      <c r="G146" s="2">
        <v>0.75</v>
      </c>
      <c r="H146" s="2">
        <f t="shared" si="4"/>
        <v>3.19125</v>
      </c>
      <c r="I146" s="2"/>
    </row>
    <row r="147" spans="1:9" ht="15">
      <c r="A147" s="3"/>
      <c r="B147" s="2"/>
      <c r="C147" s="2" t="s">
        <v>37</v>
      </c>
      <c r="D147" s="2">
        <v>1</v>
      </c>
      <c r="E147" s="2">
        <v>17.8</v>
      </c>
      <c r="F147" s="2">
        <v>1</v>
      </c>
      <c r="G147" s="2">
        <v>0.75</v>
      </c>
      <c r="H147" s="2">
        <f t="shared" si="4"/>
        <v>13.350000000000001</v>
      </c>
      <c r="I147" s="2"/>
    </row>
    <row r="148" spans="1:9" ht="15">
      <c r="A148" s="3"/>
      <c r="B148" s="2"/>
      <c r="C148" s="2" t="s">
        <v>37</v>
      </c>
      <c r="D148" s="2">
        <v>1</v>
      </c>
      <c r="E148" s="2">
        <v>11.75</v>
      </c>
      <c r="F148" s="2">
        <v>1</v>
      </c>
      <c r="G148" s="2">
        <v>0.75</v>
      </c>
      <c r="H148" s="2">
        <f t="shared" si="4"/>
        <v>8.8125</v>
      </c>
      <c r="I148" s="2"/>
    </row>
    <row r="149" spans="1:9" ht="15">
      <c r="A149" s="3"/>
      <c r="B149" s="2"/>
      <c r="C149" s="2" t="s">
        <v>37</v>
      </c>
      <c r="D149" s="2">
        <v>1</v>
      </c>
      <c r="E149" s="2">
        <v>1.5</v>
      </c>
      <c r="F149" s="2">
        <v>1</v>
      </c>
      <c r="G149" s="2">
        <v>4.2</v>
      </c>
      <c r="H149" s="2">
        <f t="shared" si="4"/>
        <v>6.300000000000001</v>
      </c>
      <c r="I149" s="2"/>
    </row>
    <row r="150" spans="1:9" ht="15">
      <c r="A150" s="3"/>
      <c r="B150" s="2"/>
      <c r="C150" s="2"/>
      <c r="D150" s="2"/>
      <c r="E150" s="2"/>
      <c r="F150" s="2"/>
      <c r="G150" s="2"/>
      <c r="H150" s="2">
        <f>SUM(H143:H149)</f>
        <v>155.44125</v>
      </c>
      <c r="I150" s="2"/>
    </row>
    <row r="151" spans="1:9" ht="15">
      <c r="A151" s="3"/>
      <c r="B151" s="2"/>
      <c r="C151" s="2"/>
      <c r="D151" s="2"/>
      <c r="E151" s="2"/>
      <c r="F151" s="2"/>
      <c r="G151" s="2"/>
      <c r="H151" s="2">
        <f>+H150*5%</f>
        <v>7.7720625000000005</v>
      </c>
      <c r="I151" s="2"/>
    </row>
    <row r="152" spans="1:9" ht="15">
      <c r="A152" s="3"/>
      <c r="B152" s="2"/>
      <c r="C152" s="2"/>
      <c r="D152" s="2"/>
      <c r="E152" s="2"/>
      <c r="F152" s="2"/>
      <c r="G152" s="2"/>
      <c r="H152" s="2">
        <f>SUM(H150:H151)</f>
        <v>163.2133125</v>
      </c>
      <c r="I152" s="4">
        <f>+H152</f>
        <v>163.2133125</v>
      </c>
    </row>
    <row r="153" spans="1:9" ht="15">
      <c r="A153" s="3"/>
      <c r="B153" s="2"/>
      <c r="C153" s="2"/>
      <c r="D153" s="2"/>
      <c r="E153" s="2"/>
      <c r="F153" s="2"/>
      <c r="G153" s="2"/>
      <c r="H153" s="2"/>
      <c r="I153" s="2"/>
    </row>
    <row r="154" spans="1:9" ht="15">
      <c r="A154" s="3"/>
      <c r="B154" s="2" t="s">
        <v>130</v>
      </c>
      <c r="C154" s="2"/>
      <c r="D154" s="2"/>
      <c r="E154" s="2"/>
      <c r="F154" s="2"/>
      <c r="G154" s="2"/>
      <c r="H154" s="2"/>
      <c r="I154" s="2"/>
    </row>
    <row r="155" spans="1:9" ht="15">
      <c r="A155" s="3"/>
      <c r="B155" s="2" t="s">
        <v>131</v>
      </c>
      <c r="C155" s="2"/>
      <c r="D155" s="2"/>
      <c r="E155" s="2"/>
      <c r="F155" s="2"/>
      <c r="G155" s="2"/>
      <c r="H155" s="2">
        <v>1</v>
      </c>
      <c r="I155" s="2"/>
    </row>
    <row r="156" spans="1:9" ht="15">
      <c r="A156" s="3"/>
      <c r="B156" s="2" t="s">
        <v>132</v>
      </c>
      <c r="C156" s="2"/>
      <c r="D156" s="2"/>
      <c r="E156" s="2"/>
      <c r="F156" s="2"/>
      <c r="G156" s="2"/>
      <c r="H156" s="2">
        <v>1</v>
      </c>
      <c r="I156" s="2"/>
    </row>
    <row r="157" spans="1:9" ht="15">
      <c r="A157" s="3"/>
      <c r="B157" s="2" t="s">
        <v>133</v>
      </c>
      <c r="C157" s="2"/>
      <c r="D157" s="2"/>
      <c r="E157" s="2"/>
      <c r="F157" s="2"/>
      <c r="G157" s="2"/>
      <c r="H157" s="2">
        <v>7</v>
      </c>
      <c r="I157" s="2"/>
    </row>
    <row r="158" spans="1:9" ht="15">
      <c r="A158" s="3"/>
      <c r="B158" s="2" t="s">
        <v>134</v>
      </c>
      <c r="C158" s="2"/>
      <c r="D158" s="2"/>
      <c r="E158" s="2"/>
      <c r="F158" s="2"/>
      <c r="G158" s="2"/>
      <c r="H158" s="2">
        <v>3</v>
      </c>
      <c r="I158" s="2"/>
    </row>
    <row r="159" spans="1:9" ht="15">
      <c r="A159" s="3"/>
      <c r="B159" s="2"/>
      <c r="C159" s="2"/>
      <c r="D159" s="2"/>
      <c r="E159" s="2"/>
      <c r="F159" s="2"/>
      <c r="G159" s="2"/>
      <c r="H159" s="2">
        <f>SUM(H155:H158)</f>
        <v>12</v>
      </c>
      <c r="I159" s="2">
        <f>+H159</f>
        <v>12</v>
      </c>
    </row>
    <row r="160" spans="1:9" ht="15">
      <c r="A160" s="3"/>
      <c r="B160" s="2"/>
      <c r="C160" s="2"/>
      <c r="D160" s="2"/>
      <c r="E160" s="2"/>
      <c r="F160" s="2"/>
      <c r="G160" s="2"/>
      <c r="H160" s="2"/>
      <c r="I160" s="2"/>
    </row>
    <row r="161" spans="1:9" ht="15">
      <c r="A161" s="3">
        <v>19</v>
      </c>
      <c r="B161" s="2" t="s">
        <v>135</v>
      </c>
      <c r="C161" s="2"/>
      <c r="D161" s="2"/>
      <c r="E161" s="2"/>
      <c r="F161" s="2"/>
      <c r="G161" s="2"/>
      <c r="H161" s="2"/>
      <c r="I161" s="2"/>
    </row>
    <row r="162" spans="1:9" ht="15">
      <c r="A162" s="3"/>
      <c r="B162" s="2" t="s">
        <v>113</v>
      </c>
      <c r="C162" s="2" t="s">
        <v>37</v>
      </c>
      <c r="D162" s="2">
        <v>1</v>
      </c>
      <c r="E162" s="2">
        <v>8.65</v>
      </c>
      <c r="F162" s="2">
        <v>1</v>
      </c>
      <c r="G162" s="2">
        <v>3</v>
      </c>
      <c r="H162" s="2">
        <f aca="true" t="shared" si="5" ref="H162:H172">+D162*E162*F162*G162</f>
        <v>25.950000000000003</v>
      </c>
      <c r="I162" s="2"/>
    </row>
    <row r="163" spans="1:9" ht="15">
      <c r="A163" s="3"/>
      <c r="B163" s="2"/>
      <c r="C163" s="2" t="s">
        <v>37</v>
      </c>
      <c r="D163" s="2">
        <v>2.4</v>
      </c>
      <c r="E163" s="2">
        <v>8.95</v>
      </c>
      <c r="F163" s="2">
        <v>1</v>
      </c>
      <c r="G163" s="2">
        <v>3</v>
      </c>
      <c r="H163" s="2">
        <f t="shared" si="5"/>
        <v>64.44</v>
      </c>
      <c r="I163" s="2"/>
    </row>
    <row r="164" spans="1:9" ht="15">
      <c r="A164" s="3"/>
      <c r="B164" s="2" t="s">
        <v>108</v>
      </c>
      <c r="C164" s="2" t="s">
        <v>37</v>
      </c>
      <c r="D164" s="2">
        <v>3</v>
      </c>
      <c r="E164" s="2">
        <v>2.7</v>
      </c>
      <c r="F164" s="2">
        <v>1</v>
      </c>
      <c r="G164" s="2">
        <v>3</v>
      </c>
      <c r="H164" s="2">
        <f t="shared" si="5"/>
        <v>24.300000000000004</v>
      </c>
      <c r="I164" s="2"/>
    </row>
    <row r="165" spans="1:9" ht="15">
      <c r="A165" s="3"/>
      <c r="B165" s="2" t="s">
        <v>95</v>
      </c>
      <c r="C165" s="2" t="s">
        <v>37</v>
      </c>
      <c r="D165" s="2">
        <v>4</v>
      </c>
      <c r="E165" s="2">
        <v>4.6</v>
      </c>
      <c r="F165" s="2">
        <v>1</v>
      </c>
      <c r="G165" s="2">
        <v>3</v>
      </c>
      <c r="H165" s="2">
        <f t="shared" si="5"/>
        <v>55.199999999999996</v>
      </c>
      <c r="I165" s="2"/>
    </row>
    <row r="166" spans="1:9" ht="15">
      <c r="A166" s="3"/>
      <c r="B166" s="2"/>
      <c r="C166" s="2" t="s">
        <v>37</v>
      </c>
      <c r="D166" s="2">
        <v>5</v>
      </c>
      <c r="E166" s="2">
        <v>5.18</v>
      </c>
      <c r="F166" s="2">
        <v>1</v>
      </c>
      <c r="G166" s="2">
        <v>3</v>
      </c>
      <c r="H166" s="2">
        <f t="shared" si="5"/>
        <v>77.69999999999999</v>
      </c>
      <c r="I166" s="2"/>
    </row>
    <row r="167" spans="1:9" ht="15">
      <c r="A167" s="3"/>
      <c r="B167" s="2" t="s">
        <v>136</v>
      </c>
      <c r="C167" s="2" t="s">
        <v>37</v>
      </c>
      <c r="D167" s="2">
        <v>6</v>
      </c>
      <c r="E167" s="2">
        <v>3.6</v>
      </c>
      <c r="F167" s="2">
        <v>1</v>
      </c>
      <c r="G167" s="2">
        <v>3</v>
      </c>
      <c r="H167" s="2">
        <f t="shared" si="5"/>
        <v>64.80000000000001</v>
      </c>
      <c r="I167" s="2"/>
    </row>
    <row r="168" spans="1:9" ht="15">
      <c r="A168" s="3"/>
      <c r="B168" s="2"/>
      <c r="C168" s="2" t="s">
        <v>37</v>
      </c>
      <c r="D168" s="2">
        <v>7</v>
      </c>
      <c r="E168" s="2">
        <v>4.6</v>
      </c>
      <c r="F168" s="2">
        <v>1</v>
      </c>
      <c r="G168" s="2">
        <v>3</v>
      </c>
      <c r="H168" s="2">
        <f t="shared" si="5"/>
        <v>96.6</v>
      </c>
      <c r="I168" s="2"/>
    </row>
    <row r="169" spans="1:9" ht="15">
      <c r="A169" s="3"/>
      <c r="B169" s="2" t="s">
        <v>119</v>
      </c>
      <c r="C169" s="2" t="s">
        <v>37</v>
      </c>
      <c r="D169" s="2">
        <v>8</v>
      </c>
      <c r="E169" s="2">
        <v>2.85</v>
      </c>
      <c r="F169" s="2">
        <v>1</v>
      </c>
      <c r="G169" s="2">
        <v>3</v>
      </c>
      <c r="H169" s="2">
        <f t="shared" si="5"/>
        <v>68.4</v>
      </c>
      <c r="I169" s="2"/>
    </row>
    <row r="170" spans="1:9" ht="15">
      <c r="A170" s="3"/>
      <c r="B170" s="2"/>
      <c r="C170" s="2" t="s">
        <v>37</v>
      </c>
      <c r="D170" s="2">
        <v>9</v>
      </c>
      <c r="E170" s="2">
        <v>4.45</v>
      </c>
      <c r="F170" s="2">
        <v>1</v>
      </c>
      <c r="G170" s="2">
        <v>3</v>
      </c>
      <c r="H170" s="2">
        <f t="shared" si="5"/>
        <v>120.15</v>
      </c>
      <c r="I170" s="2"/>
    </row>
    <row r="171" spans="1:9" ht="15">
      <c r="A171" s="3"/>
      <c r="B171" s="2" t="s">
        <v>59</v>
      </c>
      <c r="C171" s="2" t="s">
        <v>37</v>
      </c>
      <c r="D171" s="2">
        <v>2</v>
      </c>
      <c r="E171" s="2">
        <v>2.475</v>
      </c>
      <c r="F171" s="2">
        <v>1</v>
      </c>
      <c r="G171" s="2">
        <v>3</v>
      </c>
      <c r="H171" s="2">
        <f t="shared" si="5"/>
        <v>14.850000000000001</v>
      </c>
      <c r="I171" s="2"/>
    </row>
    <row r="172" spans="1:9" ht="15">
      <c r="A172" s="3"/>
      <c r="B172" s="2"/>
      <c r="C172" s="2" t="s">
        <v>37</v>
      </c>
      <c r="D172" s="2">
        <v>1</v>
      </c>
      <c r="E172" s="2">
        <v>0.6</v>
      </c>
      <c r="F172" s="2">
        <v>1</v>
      </c>
      <c r="G172" s="2">
        <v>3</v>
      </c>
      <c r="H172" s="2">
        <f t="shared" si="5"/>
        <v>1.7999999999999998</v>
      </c>
      <c r="I172" s="2"/>
    </row>
    <row r="173" spans="1:9" ht="15">
      <c r="A173" s="3"/>
      <c r="B173" s="2"/>
      <c r="C173" s="2"/>
      <c r="D173" s="2"/>
      <c r="E173" s="2"/>
      <c r="F173" s="2"/>
      <c r="G173" s="2"/>
      <c r="H173" s="2">
        <f>SUM(H162:H172)</f>
        <v>614.1899999999999</v>
      </c>
      <c r="I173" s="2"/>
    </row>
    <row r="174" spans="1:9" ht="15">
      <c r="A174" s="3"/>
      <c r="B174" s="2"/>
      <c r="C174" s="2"/>
      <c r="D174" s="2"/>
      <c r="E174" s="2"/>
      <c r="F174" s="2"/>
      <c r="G174" s="2"/>
      <c r="H174" s="2">
        <f>+H173*5%</f>
        <v>30.7095</v>
      </c>
      <c r="I174" s="2"/>
    </row>
    <row r="175" spans="1:9" ht="15">
      <c r="A175" s="3"/>
      <c r="B175" s="2"/>
      <c r="C175" s="2"/>
      <c r="D175" s="2"/>
      <c r="E175" s="2"/>
      <c r="F175" s="2"/>
      <c r="G175" s="2"/>
      <c r="H175" s="2">
        <f>SUM(H173:H174)</f>
        <v>644.8995</v>
      </c>
      <c r="I175" s="4">
        <f>+H175</f>
        <v>644.8995</v>
      </c>
    </row>
    <row r="176" spans="1:9" ht="15">
      <c r="A176" s="3"/>
      <c r="B176" s="2"/>
      <c r="C176" s="2"/>
      <c r="D176" s="2"/>
      <c r="E176" s="2"/>
      <c r="F176" s="2"/>
      <c r="G176" s="2"/>
      <c r="H176" s="2"/>
      <c r="I176" s="2"/>
    </row>
    <row r="177" spans="1:9" ht="15">
      <c r="A177" s="3">
        <v>20</v>
      </c>
      <c r="B177" s="4" t="s">
        <v>137</v>
      </c>
      <c r="C177" s="2"/>
      <c r="D177" s="2"/>
      <c r="E177" s="2"/>
      <c r="F177" s="2"/>
      <c r="G177" s="2"/>
      <c r="H177" s="2"/>
      <c r="I177" s="2"/>
    </row>
    <row r="178" spans="1:9" ht="15">
      <c r="A178" s="3"/>
      <c r="B178" s="2" t="s">
        <v>138</v>
      </c>
      <c r="C178" s="2" t="s">
        <v>37</v>
      </c>
      <c r="D178" s="2">
        <v>1</v>
      </c>
      <c r="E178" s="2">
        <v>2.1</v>
      </c>
      <c r="F178" s="2">
        <v>1</v>
      </c>
      <c r="G178" s="2">
        <v>1.2</v>
      </c>
      <c r="H178" s="2">
        <f>+D178*E178*F178*G178</f>
        <v>2.52</v>
      </c>
      <c r="I178" s="2"/>
    </row>
    <row r="179" spans="1:9" ht="15">
      <c r="A179" s="3"/>
      <c r="B179" s="2"/>
      <c r="C179" s="2" t="s">
        <v>37</v>
      </c>
      <c r="D179" s="2">
        <v>1</v>
      </c>
      <c r="E179" s="2">
        <v>1.2</v>
      </c>
      <c r="F179" s="2">
        <v>1</v>
      </c>
      <c r="G179" s="2">
        <v>1.2</v>
      </c>
      <c r="H179" s="2">
        <f>+D179*E179*F179*G179</f>
        <v>1.44</v>
      </c>
      <c r="I179" s="2"/>
    </row>
    <row r="180" spans="1:9" ht="15">
      <c r="A180" s="3"/>
      <c r="B180" s="2"/>
      <c r="C180" s="2" t="s">
        <v>37</v>
      </c>
      <c r="D180" s="2">
        <v>2</v>
      </c>
      <c r="E180" s="2">
        <v>8.85</v>
      </c>
      <c r="F180" s="2">
        <v>1</v>
      </c>
      <c r="G180" s="2">
        <v>1.2</v>
      </c>
      <c r="H180" s="2">
        <f>+D180*E180*F180*G180</f>
        <v>21.24</v>
      </c>
      <c r="I180" s="2"/>
    </row>
    <row r="181" spans="1:9" ht="15">
      <c r="A181" s="3"/>
      <c r="B181" s="2"/>
      <c r="C181" s="2"/>
      <c r="D181" s="2"/>
      <c r="E181" s="2"/>
      <c r="F181" s="2"/>
      <c r="G181" s="2"/>
      <c r="H181" s="2">
        <f>SUM(H178:H180)</f>
        <v>25.2</v>
      </c>
      <c r="I181" s="2"/>
    </row>
    <row r="182" spans="1:9" ht="15">
      <c r="A182" s="3"/>
      <c r="B182" s="2"/>
      <c r="C182" s="2"/>
      <c r="D182" s="2"/>
      <c r="E182" s="2"/>
      <c r="F182" s="2"/>
      <c r="G182" s="2"/>
      <c r="H182" s="2">
        <f>+H181*5%</f>
        <v>1.26</v>
      </c>
      <c r="I182" s="2"/>
    </row>
    <row r="183" spans="1:9" ht="15">
      <c r="A183" s="3"/>
      <c r="B183" s="2"/>
      <c r="C183" s="2"/>
      <c r="D183" s="2"/>
      <c r="E183" s="2"/>
      <c r="F183" s="2"/>
      <c r="G183" s="2"/>
      <c r="H183" s="2">
        <f>SUM(H181:H182)</f>
        <v>26.46</v>
      </c>
      <c r="I183" s="4">
        <f>+H183</f>
        <v>26.46</v>
      </c>
    </row>
    <row r="184" spans="1:9" ht="15">
      <c r="A184" s="3"/>
      <c r="B184" s="2"/>
      <c r="C184" s="2"/>
      <c r="D184" s="2"/>
      <c r="E184" s="2"/>
      <c r="F184" s="2"/>
      <c r="G184" s="2"/>
      <c r="H184" s="2"/>
      <c r="I184" s="2"/>
    </row>
    <row r="185" spans="1:9" ht="15">
      <c r="A185" s="3">
        <v>21</v>
      </c>
      <c r="B185" s="2" t="s">
        <v>139</v>
      </c>
      <c r="C185" s="2"/>
      <c r="D185" s="2"/>
      <c r="E185" s="2"/>
      <c r="F185" s="2"/>
      <c r="G185" s="2"/>
      <c r="H185" s="2"/>
      <c r="I185" s="2"/>
    </row>
    <row r="186" spans="1:9" ht="15">
      <c r="A186" s="3"/>
      <c r="B186" s="2" t="s">
        <v>140</v>
      </c>
      <c r="C186" s="2" t="s">
        <v>37</v>
      </c>
      <c r="D186" s="2">
        <v>1</v>
      </c>
      <c r="E186" s="2">
        <v>8.7</v>
      </c>
      <c r="F186" s="2">
        <v>1</v>
      </c>
      <c r="G186" s="2">
        <v>2.7</v>
      </c>
      <c r="H186" s="2">
        <f>+D186*E186*F186*G186</f>
        <v>23.49</v>
      </c>
      <c r="I186" s="2"/>
    </row>
    <row r="187" spans="1:9" ht="15">
      <c r="A187" s="3"/>
      <c r="B187" s="2" t="s">
        <v>119</v>
      </c>
      <c r="C187" s="2" t="s">
        <v>37</v>
      </c>
      <c r="D187" s="2">
        <v>1</v>
      </c>
      <c r="E187" s="2">
        <v>4.375</v>
      </c>
      <c r="F187" s="2">
        <v>1</v>
      </c>
      <c r="G187" s="2">
        <v>2.7</v>
      </c>
      <c r="H187" s="2">
        <f>+D187*E187*F187*G187</f>
        <v>11.8125</v>
      </c>
      <c r="I187" s="2"/>
    </row>
    <row r="188" spans="1:9" ht="15">
      <c r="A188" s="3"/>
      <c r="B188" s="2" t="s">
        <v>140</v>
      </c>
      <c r="C188" s="2" t="s">
        <v>37</v>
      </c>
      <c r="D188" s="2">
        <v>1</v>
      </c>
      <c r="E188" s="2">
        <v>2.4</v>
      </c>
      <c r="F188" s="2">
        <v>1</v>
      </c>
      <c r="G188" s="2">
        <v>0.9</v>
      </c>
      <c r="H188" s="2">
        <f>+D188*E188*F188*G188</f>
        <v>2.16</v>
      </c>
      <c r="I188" s="2"/>
    </row>
    <row r="189" spans="1:9" ht="15">
      <c r="A189" s="3"/>
      <c r="B189" s="2"/>
      <c r="C189" s="2"/>
      <c r="D189" s="2"/>
      <c r="E189" s="2"/>
      <c r="F189" s="2"/>
      <c r="G189" s="2"/>
      <c r="H189" s="2">
        <f>SUM(H186:H188)</f>
        <v>37.46249999999999</v>
      </c>
      <c r="I189" s="2"/>
    </row>
    <row r="190" spans="1:9" ht="15">
      <c r="A190" s="3"/>
      <c r="B190" s="2"/>
      <c r="C190" s="2"/>
      <c r="D190" s="2"/>
      <c r="E190" s="2"/>
      <c r="F190" s="2"/>
      <c r="G190" s="2"/>
      <c r="H190" s="6">
        <f>+H189*5%</f>
        <v>1.8731249999999997</v>
      </c>
      <c r="I190" s="2"/>
    </row>
    <row r="191" spans="1:9" ht="15">
      <c r="A191" s="3"/>
      <c r="B191" s="2"/>
      <c r="C191" s="2"/>
      <c r="D191" s="2"/>
      <c r="E191" s="2"/>
      <c r="F191" s="2"/>
      <c r="G191" s="2"/>
      <c r="H191" s="6">
        <f>SUM(H189:H190)</f>
        <v>39.33562499999999</v>
      </c>
      <c r="I191" s="7">
        <f>+H191</f>
        <v>39.33562499999999</v>
      </c>
    </row>
    <row r="192" spans="1:9" ht="15">
      <c r="A192" s="3"/>
      <c r="B192" s="2"/>
      <c r="C192" s="2"/>
      <c r="D192" s="2"/>
      <c r="E192" s="2"/>
      <c r="F192" s="2"/>
      <c r="G192" s="2"/>
      <c r="H192" s="2"/>
      <c r="I192" s="2"/>
    </row>
    <row r="193" spans="1:9" ht="15">
      <c r="A193" s="3">
        <v>22</v>
      </c>
      <c r="B193" s="2" t="s">
        <v>141</v>
      </c>
      <c r="C193" s="2"/>
      <c r="D193" s="2"/>
      <c r="E193" s="2"/>
      <c r="F193" s="2"/>
      <c r="G193" s="2"/>
      <c r="H193" s="2"/>
      <c r="I193" s="2"/>
    </row>
    <row r="194" spans="1:9" ht="15">
      <c r="A194" s="3"/>
      <c r="B194" s="2" t="s">
        <v>127</v>
      </c>
      <c r="C194" s="2" t="s">
        <v>37</v>
      </c>
      <c r="D194" s="2">
        <v>1</v>
      </c>
      <c r="E194" s="2">
        <v>8.95</v>
      </c>
      <c r="F194" s="2">
        <v>1</v>
      </c>
      <c r="G194" s="2">
        <v>0.9</v>
      </c>
      <c r="H194" s="2">
        <f>+D194*E194*F194*G194</f>
        <v>8.055</v>
      </c>
      <c r="I194" s="4">
        <f>+H194</f>
        <v>8.055</v>
      </c>
    </row>
    <row r="195" spans="1:9" ht="15">
      <c r="A195" s="3"/>
      <c r="B195" s="2"/>
      <c r="C195" s="2"/>
      <c r="D195" s="2"/>
      <c r="E195" s="2"/>
      <c r="F195" s="2"/>
      <c r="G195" s="2"/>
      <c r="H195" s="2"/>
      <c r="I195" s="2"/>
    </row>
    <row r="196" spans="1:9" ht="15">
      <c r="A196" s="3">
        <v>23</v>
      </c>
      <c r="B196" s="2" t="s">
        <v>142</v>
      </c>
      <c r="C196" s="2"/>
      <c r="D196" s="2"/>
      <c r="E196" s="2"/>
      <c r="F196" s="2"/>
      <c r="G196" s="2"/>
      <c r="H196" s="2"/>
      <c r="I196" s="2"/>
    </row>
    <row r="197" spans="1:9" ht="15">
      <c r="A197" s="3"/>
      <c r="B197" s="2" t="s">
        <v>143</v>
      </c>
      <c r="C197" s="2" t="s">
        <v>37</v>
      </c>
      <c r="D197" s="2">
        <v>1</v>
      </c>
      <c r="E197" s="2">
        <v>1.8</v>
      </c>
      <c r="F197" s="2">
        <v>1</v>
      </c>
      <c r="G197" s="2">
        <v>2.55</v>
      </c>
      <c r="H197" s="2">
        <f>+D197*E197*F197*G197</f>
        <v>4.59</v>
      </c>
      <c r="I197" s="2"/>
    </row>
    <row r="198" spans="1:9" ht="15">
      <c r="A198" s="3"/>
      <c r="B198" s="2"/>
      <c r="C198" s="2"/>
      <c r="D198" s="2"/>
      <c r="E198" s="2"/>
      <c r="F198" s="2"/>
      <c r="G198" s="2"/>
      <c r="H198" s="2">
        <f>+H197*3%</f>
        <v>0.1377</v>
      </c>
      <c r="I198" s="2"/>
    </row>
    <row r="199" spans="1:9" ht="15">
      <c r="A199" s="3"/>
      <c r="B199" s="2"/>
      <c r="C199" s="2"/>
      <c r="D199" s="2"/>
      <c r="E199" s="2"/>
      <c r="F199" s="2"/>
      <c r="G199" s="2"/>
      <c r="H199" s="2">
        <f>SUM(H197:H198)</f>
        <v>4.7277</v>
      </c>
      <c r="I199" s="4">
        <f>+H199</f>
        <v>4.7277</v>
      </c>
    </row>
    <row r="200" spans="1:9" ht="15">
      <c r="A200" s="3"/>
      <c r="B200" s="2"/>
      <c r="C200" s="2"/>
      <c r="D200" s="2"/>
      <c r="E200" s="2"/>
      <c r="F200" s="2"/>
      <c r="G200" s="2"/>
      <c r="H200" s="2"/>
      <c r="I200" s="2"/>
    </row>
    <row r="201" spans="1:9" ht="15">
      <c r="A201" s="3">
        <v>24</v>
      </c>
      <c r="B201" s="4" t="s">
        <v>144</v>
      </c>
      <c r="C201" s="2"/>
      <c r="D201" s="2"/>
      <c r="E201" s="2"/>
      <c r="F201" s="2"/>
      <c r="G201" s="2"/>
      <c r="H201" s="2"/>
      <c r="I201" s="2"/>
    </row>
    <row r="202" spans="1:9" ht="15">
      <c r="A202" s="3"/>
      <c r="B202" s="2" t="s">
        <v>74</v>
      </c>
      <c r="C202" s="2" t="s">
        <v>37</v>
      </c>
      <c r="D202" s="2">
        <v>1</v>
      </c>
      <c r="E202" s="2">
        <f>30.05+17.8+11.6</f>
        <v>59.45</v>
      </c>
      <c r="F202" s="2">
        <v>1</v>
      </c>
      <c r="G202" s="2">
        <v>0.75</v>
      </c>
      <c r="H202" s="2">
        <f>+D202*E202*F202*G202</f>
        <v>44.587500000000006</v>
      </c>
      <c r="I202" s="2"/>
    </row>
    <row r="203" spans="1:9" ht="15">
      <c r="A203" s="3"/>
      <c r="B203" s="2"/>
      <c r="C203" s="2" t="s">
        <v>37</v>
      </c>
      <c r="D203" s="2">
        <v>1</v>
      </c>
      <c r="E203" s="2">
        <v>4.255</v>
      </c>
      <c r="F203" s="2">
        <v>1</v>
      </c>
      <c r="G203" s="2">
        <v>0.75</v>
      </c>
      <c r="H203" s="2">
        <f>+D203*E203*F203*G203</f>
        <v>3.19125</v>
      </c>
      <c r="I203" s="2"/>
    </row>
    <row r="204" spans="1:9" ht="15">
      <c r="A204" s="3"/>
      <c r="B204" s="2"/>
      <c r="C204" s="2" t="s">
        <v>37</v>
      </c>
      <c r="D204" s="2">
        <v>1</v>
      </c>
      <c r="E204" s="2">
        <v>17.8</v>
      </c>
      <c r="F204" s="2">
        <v>1</v>
      </c>
      <c r="G204" s="2">
        <v>0.75</v>
      </c>
      <c r="H204" s="2">
        <f>+D204*E204*F204*G204</f>
        <v>13.350000000000001</v>
      </c>
      <c r="I204" s="2"/>
    </row>
    <row r="205" spans="1:9" ht="15">
      <c r="A205" s="3"/>
      <c r="B205" s="2"/>
      <c r="C205" s="2" t="s">
        <v>37</v>
      </c>
      <c r="D205" s="2">
        <v>1</v>
      </c>
      <c r="E205" s="2">
        <v>11.75</v>
      </c>
      <c r="F205" s="2">
        <v>1</v>
      </c>
      <c r="G205" s="2">
        <v>0.75</v>
      </c>
      <c r="H205" s="2">
        <f>+D205*E205*F205*G205</f>
        <v>8.8125</v>
      </c>
      <c r="I205" s="2"/>
    </row>
    <row r="206" spans="1:9" ht="15">
      <c r="A206" s="3"/>
      <c r="B206" s="2"/>
      <c r="C206" s="2"/>
      <c r="D206" s="2"/>
      <c r="E206" s="2"/>
      <c r="F206" s="2"/>
      <c r="G206" s="2"/>
      <c r="H206" s="6">
        <f>SUM(H202:H205)</f>
        <v>69.94125</v>
      </c>
      <c r="I206" s="2"/>
    </row>
    <row r="207" spans="1:9" ht="15">
      <c r="A207" s="3"/>
      <c r="B207" s="2"/>
      <c r="C207" s="2"/>
      <c r="D207" s="2"/>
      <c r="E207" s="2"/>
      <c r="F207" s="2"/>
      <c r="G207" s="2"/>
      <c r="H207" s="6">
        <f>+H206*5%</f>
        <v>3.4970625</v>
      </c>
      <c r="I207" s="2"/>
    </row>
    <row r="208" spans="1:9" ht="15">
      <c r="A208" s="3"/>
      <c r="B208" s="2"/>
      <c r="C208" s="2"/>
      <c r="D208" s="2"/>
      <c r="E208" s="2"/>
      <c r="F208" s="2"/>
      <c r="G208" s="2"/>
      <c r="H208" s="8">
        <f>SUM(H206:H207)</f>
        <v>73.4383125</v>
      </c>
      <c r="I208" s="9">
        <f>+H208</f>
        <v>73.4383125</v>
      </c>
    </row>
    <row r="209" spans="1:9" ht="15">
      <c r="A209" s="3">
        <v>25</v>
      </c>
      <c r="B209" s="2" t="s">
        <v>145</v>
      </c>
      <c r="C209" s="2" t="s">
        <v>37</v>
      </c>
      <c r="D209" s="2">
        <v>1</v>
      </c>
      <c r="E209" s="2">
        <v>40</v>
      </c>
      <c r="F209" s="2">
        <v>1</v>
      </c>
      <c r="G209" s="2">
        <v>1</v>
      </c>
      <c r="H209" s="2">
        <f aca="true" t="shared" si="6" ref="H209:H219">+D209*E209*F209*G209</f>
        <v>40</v>
      </c>
      <c r="I209" s="2"/>
    </row>
    <row r="210" spans="1:9" ht="15">
      <c r="A210" s="3"/>
      <c r="B210" s="2" t="s">
        <v>127</v>
      </c>
      <c r="C210" s="2" t="s">
        <v>37</v>
      </c>
      <c r="D210" s="2">
        <v>1</v>
      </c>
      <c r="E210" s="2">
        <v>13</v>
      </c>
      <c r="F210" s="2">
        <v>1</v>
      </c>
      <c r="G210" s="2">
        <v>1</v>
      </c>
      <c r="H210" s="2">
        <f t="shared" si="6"/>
        <v>13</v>
      </c>
      <c r="I210" s="2"/>
    </row>
    <row r="211" spans="1:9" ht="15">
      <c r="A211" s="3"/>
      <c r="B211" s="2" t="s">
        <v>96</v>
      </c>
      <c r="C211" s="2" t="s">
        <v>37</v>
      </c>
      <c r="D211" s="2">
        <v>1</v>
      </c>
      <c r="E211" s="2">
        <v>7.8</v>
      </c>
      <c r="F211" s="2">
        <v>1</v>
      </c>
      <c r="G211" s="2">
        <v>1</v>
      </c>
      <c r="H211" s="2">
        <f t="shared" si="6"/>
        <v>7.8</v>
      </c>
      <c r="I211" s="2"/>
    </row>
    <row r="212" spans="1:9" ht="15">
      <c r="A212" s="3"/>
      <c r="B212" s="2" t="s">
        <v>146</v>
      </c>
      <c r="C212" s="2" t="s">
        <v>37</v>
      </c>
      <c r="D212" s="2">
        <v>1</v>
      </c>
      <c r="E212" s="2">
        <v>7.2</v>
      </c>
      <c r="F212" s="2">
        <v>1</v>
      </c>
      <c r="G212" s="2">
        <v>1</v>
      </c>
      <c r="H212" s="2">
        <f t="shared" si="6"/>
        <v>7.2</v>
      </c>
      <c r="I212" s="2"/>
    </row>
    <row r="213" spans="1:9" ht="15">
      <c r="A213" s="3"/>
      <c r="B213" s="2" t="s">
        <v>58</v>
      </c>
      <c r="C213" s="2" t="s">
        <v>37</v>
      </c>
      <c r="D213" s="2">
        <v>1</v>
      </c>
      <c r="E213" s="2">
        <v>3.2</v>
      </c>
      <c r="F213" s="2">
        <v>1</v>
      </c>
      <c r="G213" s="2">
        <v>1</v>
      </c>
      <c r="H213" s="2">
        <f t="shared" si="6"/>
        <v>3.2</v>
      </c>
      <c r="I213" s="2"/>
    </row>
    <row r="214" spans="1:9" ht="15">
      <c r="A214" s="3"/>
      <c r="B214" s="2" t="s">
        <v>147</v>
      </c>
      <c r="C214" s="2" t="s">
        <v>37</v>
      </c>
      <c r="D214" s="2">
        <v>1</v>
      </c>
      <c r="E214" s="2">
        <v>7.2</v>
      </c>
      <c r="F214" s="2">
        <v>1</v>
      </c>
      <c r="G214" s="2">
        <v>1</v>
      </c>
      <c r="H214" s="2">
        <f t="shared" si="6"/>
        <v>7.2</v>
      </c>
      <c r="I214" s="2"/>
    </row>
    <row r="215" spans="1:9" ht="15">
      <c r="A215" s="3"/>
      <c r="B215" s="2" t="s">
        <v>58</v>
      </c>
      <c r="C215" s="2" t="s">
        <v>37</v>
      </c>
      <c r="D215" s="2">
        <v>1</v>
      </c>
      <c r="E215" s="2">
        <v>59.25</v>
      </c>
      <c r="F215" s="2">
        <v>1</v>
      </c>
      <c r="G215" s="2">
        <v>1</v>
      </c>
      <c r="H215" s="2">
        <f t="shared" si="6"/>
        <v>59.25</v>
      </c>
      <c r="I215" s="2"/>
    </row>
    <row r="216" spans="1:9" ht="15">
      <c r="A216" s="3"/>
      <c r="B216" s="2" t="s">
        <v>148</v>
      </c>
      <c r="C216" s="2" t="s">
        <v>37</v>
      </c>
      <c r="D216" s="2">
        <v>1</v>
      </c>
      <c r="E216" s="2">
        <v>96.1</v>
      </c>
      <c r="F216" s="2">
        <v>1</v>
      </c>
      <c r="G216" s="2">
        <v>1</v>
      </c>
      <c r="H216" s="2">
        <f t="shared" si="6"/>
        <v>96.1</v>
      </c>
      <c r="I216" s="2"/>
    </row>
    <row r="217" spans="1:9" ht="15">
      <c r="A217" s="3"/>
      <c r="B217" s="2"/>
      <c r="C217" s="2" t="s">
        <v>37</v>
      </c>
      <c r="D217" s="2">
        <v>1</v>
      </c>
      <c r="E217" s="2">
        <v>84.7</v>
      </c>
      <c r="F217" s="2">
        <v>1</v>
      </c>
      <c r="G217" s="2">
        <v>1</v>
      </c>
      <c r="H217" s="2">
        <f t="shared" si="6"/>
        <v>84.7</v>
      </c>
      <c r="I217" s="2"/>
    </row>
    <row r="218" spans="1:9" ht="15">
      <c r="A218" s="3"/>
      <c r="B218" s="2"/>
      <c r="C218" s="2" t="s">
        <v>37</v>
      </c>
      <c r="D218" s="2">
        <v>1</v>
      </c>
      <c r="E218" s="2">
        <v>14.1</v>
      </c>
      <c r="F218" s="2">
        <v>1</v>
      </c>
      <c r="G218" s="2">
        <v>1</v>
      </c>
      <c r="H218" s="2">
        <f t="shared" si="6"/>
        <v>14.1</v>
      </c>
      <c r="I218" s="2"/>
    </row>
    <row r="219" spans="1:9" ht="15">
      <c r="A219" s="3"/>
      <c r="B219" s="2"/>
      <c r="C219" s="2" t="s">
        <v>37</v>
      </c>
      <c r="D219" s="2">
        <v>1</v>
      </c>
      <c r="E219" s="2">
        <v>23.9</v>
      </c>
      <c r="F219" s="2">
        <v>1</v>
      </c>
      <c r="G219" s="2">
        <v>1</v>
      </c>
      <c r="H219" s="2">
        <f t="shared" si="6"/>
        <v>23.9</v>
      </c>
      <c r="I219" s="2"/>
    </row>
    <row r="220" spans="1:9" ht="15">
      <c r="A220" s="3"/>
      <c r="B220" s="2"/>
      <c r="C220" s="2"/>
      <c r="D220" s="2"/>
      <c r="E220" s="2"/>
      <c r="F220" s="2"/>
      <c r="G220" s="2"/>
      <c r="H220" s="2">
        <f>SUM(H209:H219)</f>
        <v>356.45</v>
      </c>
      <c r="I220" s="2"/>
    </row>
    <row r="221" spans="1:9" ht="15">
      <c r="A221" s="3"/>
      <c r="B221" s="2"/>
      <c r="C221" s="2"/>
      <c r="D221" s="2"/>
      <c r="E221" s="2"/>
      <c r="F221" s="2"/>
      <c r="G221" s="2"/>
      <c r="H221" s="6">
        <f>+H220*5%</f>
        <v>17.8225</v>
      </c>
      <c r="I221" s="2"/>
    </row>
    <row r="222" spans="1:9" ht="15">
      <c r="A222" s="3"/>
      <c r="B222" s="2"/>
      <c r="C222" s="2"/>
      <c r="D222" s="2"/>
      <c r="E222" s="2"/>
      <c r="F222" s="2"/>
      <c r="G222" s="2"/>
      <c r="H222" s="6">
        <f>SUM(H220:H221)</f>
        <v>374.2725</v>
      </c>
      <c r="I222" s="2">
        <f>+H222</f>
        <v>374.2725</v>
      </c>
    </row>
    <row r="223" spans="1:9" ht="15">
      <c r="A223" s="3"/>
      <c r="B223" s="2"/>
      <c r="C223" s="2"/>
      <c r="D223" s="2"/>
      <c r="E223" s="2"/>
      <c r="F223" s="2"/>
      <c r="G223" s="2"/>
      <c r="H223" s="2"/>
      <c r="I223" s="2"/>
    </row>
    <row r="224" spans="1:9" ht="15">
      <c r="A224" s="3">
        <v>26</v>
      </c>
      <c r="B224" s="2" t="s">
        <v>149</v>
      </c>
      <c r="C224" s="2" t="s">
        <v>150</v>
      </c>
      <c r="D224" s="2">
        <v>1</v>
      </c>
      <c r="E224" s="2">
        <v>771</v>
      </c>
      <c r="F224" s="2">
        <v>1</v>
      </c>
      <c r="G224" s="2">
        <v>1</v>
      </c>
      <c r="H224" s="2">
        <f>+D224*E224*F224*G224</f>
        <v>771</v>
      </c>
      <c r="I224" s="2"/>
    </row>
    <row r="225" spans="1:9" ht="15">
      <c r="A225" s="3"/>
      <c r="B225" s="2"/>
      <c r="C225" s="2"/>
      <c r="D225" s="2"/>
      <c r="E225" s="2"/>
      <c r="F225" s="2"/>
      <c r="G225" s="2"/>
      <c r="H225" s="2">
        <f>+H224*15%</f>
        <v>115.64999999999999</v>
      </c>
      <c r="I225" s="2"/>
    </row>
    <row r="226" spans="1:9" ht="15">
      <c r="A226" s="3"/>
      <c r="B226" s="2"/>
      <c r="C226" s="2"/>
      <c r="D226" s="2"/>
      <c r="E226" s="2"/>
      <c r="F226" s="2"/>
      <c r="G226" s="2"/>
      <c r="H226" s="2">
        <f>SUM(H224:H225)</f>
        <v>886.65</v>
      </c>
      <c r="I226" s="2"/>
    </row>
    <row r="227" spans="1:9" ht="15">
      <c r="A227" s="3"/>
      <c r="B227" s="2" t="s">
        <v>54</v>
      </c>
      <c r="C227" s="2"/>
      <c r="D227" s="2"/>
      <c r="E227" s="2"/>
      <c r="F227" s="2"/>
      <c r="G227" s="2"/>
      <c r="H227" s="4">
        <f>+H220</f>
        <v>356.45</v>
      </c>
      <c r="I227" s="4"/>
    </row>
    <row r="228" spans="1:9" ht="15">
      <c r="A228" s="3"/>
      <c r="B228" s="2"/>
      <c r="C228" s="2"/>
      <c r="D228" s="2"/>
      <c r="E228" s="2"/>
      <c r="F228" s="2"/>
      <c r="G228" s="2"/>
      <c r="H228" s="2">
        <f>+H226-H227</f>
        <v>530.2</v>
      </c>
      <c r="I228" s="4">
        <f>+H228</f>
        <v>530.2</v>
      </c>
    </row>
    <row r="229" spans="1:9" ht="15">
      <c r="A229" s="3"/>
      <c r="B229" s="2"/>
      <c r="C229" s="2"/>
      <c r="D229" s="2"/>
      <c r="E229" s="2"/>
      <c r="F229" s="2"/>
      <c r="G229" s="2"/>
      <c r="H229" s="2"/>
      <c r="I229" s="2"/>
    </row>
    <row r="230" spans="1:9" ht="15">
      <c r="A230" s="3">
        <v>27</v>
      </c>
      <c r="B230" s="4" t="s">
        <v>151</v>
      </c>
      <c r="C230" s="2"/>
      <c r="D230" s="2"/>
      <c r="E230" s="2"/>
      <c r="F230" s="2"/>
      <c r="G230" s="2"/>
      <c r="H230" s="2"/>
      <c r="I230" s="2"/>
    </row>
    <row r="231" spans="1:9" ht="15">
      <c r="A231" s="3"/>
      <c r="B231" s="2" t="s">
        <v>152</v>
      </c>
      <c r="C231" s="2" t="s">
        <v>37</v>
      </c>
      <c r="D231" s="2">
        <v>2</v>
      </c>
      <c r="E231" s="2">
        <v>2.5</v>
      </c>
      <c r="F231" s="2">
        <v>1</v>
      </c>
      <c r="G231" s="2">
        <v>2.55</v>
      </c>
      <c r="H231" s="2">
        <f>+D231*E231*F231*G231</f>
        <v>12.75</v>
      </c>
      <c r="I231" s="2"/>
    </row>
    <row r="232" spans="1:9" ht="15">
      <c r="A232" s="3"/>
      <c r="B232" s="2"/>
      <c r="C232" s="2"/>
      <c r="D232" s="2"/>
      <c r="E232" s="2"/>
      <c r="F232" s="2"/>
      <c r="G232" s="2"/>
      <c r="H232" s="2">
        <f>+H231*5%</f>
        <v>0.6375000000000001</v>
      </c>
      <c r="I232" s="2"/>
    </row>
    <row r="233" spans="1:9" ht="15">
      <c r="A233" s="3"/>
      <c r="B233" s="2"/>
      <c r="C233" s="2"/>
      <c r="D233" s="2"/>
      <c r="E233" s="2"/>
      <c r="F233" s="2"/>
      <c r="G233" s="2"/>
      <c r="H233" s="2">
        <f>SUM(H231:H232)</f>
        <v>13.3875</v>
      </c>
      <c r="I233" s="4">
        <f>+H233</f>
        <v>13.3875</v>
      </c>
    </row>
    <row r="234" spans="1:9" ht="15">
      <c r="A234" s="3">
        <v>28</v>
      </c>
      <c r="B234" s="2" t="s">
        <v>153</v>
      </c>
      <c r="C234" s="2"/>
      <c r="D234" s="2"/>
      <c r="E234" s="2"/>
      <c r="F234" s="2"/>
      <c r="G234" s="2"/>
      <c r="H234" s="2"/>
      <c r="I234" s="2"/>
    </row>
    <row r="235" spans="1:9" ht="15">
      <c r="A235" s="3"/>
      <c r="B235" s="2"/>
      <c r="C235" s="2"/>
      <c r="D235" s="2">
        <v>1</v>
      </c>
      <c r="E235" s="2">
        <v>2.1</v>
      </c>
      <c r="F235" s="2">
        <v>1</v>
      </c>
      <c r="G235" s="2">
        <v>0.9</v>
      </c>
      <c r="H235" s="2">
        <f>+D235*E235*F235*G235</f>
        <v>1.8900000000000001</v>
      </c>
      <c r="I235" s="2"/>
    </row>
    <row r="236" spans="1:9" ht="15">
      <c r="A236" s="3"/>
      <c r="B236" s="2"/>
      <c r="C236" s="2"/>
      <c r="D236" s="2"/>
      <c r="E236" s="2"/>
      <c r="F236" s="2"/>
      <c r="G236" s="2"/>
      <c r="H236" s="2">
        <f>+H235*5%</f>
        <v>0.09450000000000001</v>
      </c>
      <c r="I236" s="2"/>
    </row>
    <row r="237" spans="1:9" ht="15">
      <c r="A237" s="3"/>
      <c r="B237" s="2"/>
      <c r="C237" s="2"/>
      <c r="D237" s="2"/>
      <c r="E237" s="2"/>
      <c r="F237" s="2"/>
      <c r="G237" s="2"/>
      <c r="H237" s="6">
        <f>SUM(H235:H236)</f>
        <v>1.9845000000000002</v>
      </c>
      <c r="I237" s="2">
        <f>+H237</f>
        <v>1.9845000000000002</v>
      </c>
    </row>
    <row r="238" spans="1:9" ht="15">
      <c r="A238" s="3"/>
      <c r="B238" s="2"/>
      <c r="C238" s="2"/>
      <c r="D238" s="2"/>
      <c r="E238" s="2"/>
      <c r="F238" s="2"/>
      <c r="G238" s="2"/>
      <c r="H238" s="2"/>
      <c r="I238" s="2"/>
    </row>
    <row r="240" spans="1:9" ht="15">
      <c r="A240" s="19">
        <v>29</v>
      </c>
      <c r="B240" s="4" t="s">
        <v>154</v>
      </c>
      <c r="C240" s="5"/>
      <c r="D240" s="5"/>
      <c r="E240" s="5"/>
      <c r="F240" s="5"/>
      <c r="G240" s="5"/>
      <c r="H240" s="5"/>
      <c r="I240" s="5"/>
    </row>
    <row r="241" spans="1:9" ht="15">
      <c r="A241" s="19"/>
      <c r="B241" s="5" t="s">
        <v>136</v>
      </c>
      <c r="C241" s="5" t="s">
        <v>37</v>
      </c>
      <c r="D241" s="5">
        <v>2</v>
      </c>
      <c r="E241" s="5">
        <v>12</v>
      </c>
      <c r="F241" s="5">
        <v>2.4</v>
      </c>
      <c r="G241" s="5">
        <v>1</v>
      </c>
      <c r="H241" s="5">
        <f aca="true" t="shared" si="7" ref="H241:H247">+D241*E241*F241*G241</f>
        <v>57.599999999999994</v>
      </c>
      <c r="I241" s="5"/>
    </row>
    <row r="242" spans="1:9" ht="15">
      <c r="A242" s="19"/>
      <c r="B242" s="5" t="s">
        <v>136</v>
      </c>
      <c r="C242" s="5" t="s">
        <v>37</v>
      </c>
      <c r="D242" s="5">
        <v>2</v>
      </c>
      <c r="E242" s="5">
        <v>1.2</v>
      </c>
      <c r="F242" s="5">
        <v>2.4</v>
      </c>
      <c r="G242" s="5">
        <v>1</v>
      </c>
      <c r="H242" s="5">
        <f t="shared" si="7"/>
        <v>5.76</v>
      </c>
      <c r="I242" s="5"/>
    </row>
    <row r="243" spans="1:9" ht="15">
      <c r="A243" s="19"/>
      <c r="B243" s="5" t="s">
        <v>59</v>
      </c>
      <c r="C243" s="5" t="s">
        <v>37</v>
      </c>
      <c r="D243" s="5">
        <v>2</v>
      </c>
      <c r="E243" s="5">
        <v>1.5</v>
      </c>
      <c r="F243" s="5">
        <v>0.6</v>
      </c>
      <c r="G243" s="5">
        <v>1</v>
      </c>
      <c r="H243" s="5">
        <f t="shared" si="7"/>
        <v>1.7999999999999998</v>
      </c>
      <c r="I243" s="5"/>
    </row>
    <row r="244" spans="1:9" ht="15">
      <c r="A244" s="19"/>
      <c r="B244" s="5" t="s">
        <v>155</v>
      </c>
      <c r="C244" s="5" t="s">
        <v>37</v>
      </c>
      <c r="D244" s="5">
        <v>3</v>
      </c>
      <c r="E244" s="5">
        <v>1.5</v>
      </c>
      <c r="F244" s="5">
        <v>0.6</v>
      </c>
      <c r="G244" s="5">
        <v>1</v>
      </c>
      <c r="H244" s="5">
        <f t="shared" si="7"/>
        <v>2.6999999999999997</v>
      </c>
      <c r="I244" s="5"/>
    </row>
    <row r="245" spans="1:9" ht="15">
      <c r="A245" s="19"/>
      <c r="B245" s="5" t="s">
        <v>108</v>
      </c>
      <c r="C245" s="5" t="s">
        <v>37</v>
      </c>
      <c r="D245" s="5">
        <v>1</v>
      </c>
      <c r="E245" s="5">
        <v>1.2</v>
      </c>
      <c r="F245" s="5">
        <v>0.9</v>
      </c>
      <c r="G245" s="5">
        <v>1</v>
      </c>
      <c r="H245" s="5">
        <f t="shared" si="7"/>
        <v>1.08</v>
      </c>
      <c r="I245" s="5"/>
    </row>
    <row r="246" spans="1:9" ht="15">
      <c r="A246" s="19"/>
      <c r="B246" s="5" t="s">
        <v>156</v>
      </c>
      <c r="C246" s="5" t="s">
        <v>37</v>
      </c>
      <c r="D246" s="5">
        <v>2</v>
      </c>
      <c r="E246" s="5">
        <v>1.2</v>
      </c>
      <c r="F246" s="5">
        <v>2.4</v>
      </c>
      <c r="G246" s="5">
        <v>1</v>
      </c>
      <c r="H246" s="5">
        <f t="shared" si="7"/>
        <v>5.76</v>
      </c>
      <c r="I246" s="5"/>
    </row>
    <row r="247" spans="1:9" ht="15">
      <c r="A247" s="19"/>
      <c r="B247" s="5" t="s">
        <v>121</v>
      </c>
      <c r="C247" s="5" t="s">
        <v>37</v>
      </c>
      <c r="D247" s="5">
        <v>1</v>
      </c>
      <c r="E247" s="5">
        <v>1.2</v>
      </c>
      <c r="F247" s="5">
        <v>1.2</v>
      </c>
      <c r="G247" s="5">
        <v>1</v>
      </c>
      <c r="H247" s="5">
        <f t="shared" si="7"/>
        <v>1.44</v>
      </c>
      <c r="I247" s="5"/>
    </row>
    <row r="248" spans="1:9" ht="15">
      <c r="A248" s="19"/>
      <c r="B248" s="5"/>
      <c r="C248" s="5"/>
      <c r="D248" s="5"/>
      <c r="E248" s="5"/>
      <c r="F248" s="5"/>
      <c r="G248" s="5"/>
      <c r="H248" s="22">
        <f>SUM(H241:H247)</f>
        <v>76.14</v>
      </c>
      <c r="I248" s="5"/>
    </row>
    <row r="249" spans="1:9" ht="15">
      <c r="A249" s="19"/>
      <c r="B249" s="5"/>
      <c r="C249" s="5"/>
      <c r="D249" s="5"/>
      <c r="E249" s="5"/>
      <c r="F249" s="5"/>
      <c r="G249" s="5"/>
      <c r="H249" s="5">
        <f>+H248*5%</f>
        <v>3.8070000000000004</v>
      </c>
      <c r="I249" s="5"/>
    </row>
    <row r="250" spans="1:9" ht="15">
      <c r="A250" s="19"/>
      <c r="B250" s="5"/>
      <c r="C250" s="5"/>
      <c r="D250" s="5"/>
      <c r="E250" s="5"/>
      <c r="F250" s="5"/>
      <c r="G250" s="5"/>
      <c r="H250" s="5">
        <f>SUM(H248:H249)</f>
        <v>79.947</v>
      </c>
      <c r="I250" s="4">
        <f>+H250</f>
        <v>79.947</v>
      </c>
    </row>
    <row r="252" spans="1:9" ht="15">
      <c r="A252" s="3">
        <v>30</v>
      </c>
      <c r="B252" s="4" t="s">
        <v>80</v>
      </c>
      <c r="C252" s="2"/>
      <c r="D252" s="2"/>
      <c r="E252" s="2"/>
      <c r="F252" s="2"/>
      <c r="G252" s="2"/>
      <c r="H252" s="2"/>
      <c r="I252" s="2"/>
    </row>
    <row r="253" spans="1:9" ht="15">
      <c r="A253" s="3"/>
      <c r="B253" s="2" t="s">
        <v>157</v>
      </c>
      <c r="C253" s="2" t="s">
        <v>37</v>
      </c>
      <c r="D253" s="2">
        <v>2</v>
      </c>
      <c r="E253" s="2">
        <v>1.2</v>
      </c>
      <c r="F253" s="2">
        <v>0.9</v>
      </c>
      <c r="G253" s="2">
        <v>1</v>
      </c>
      <c r="H253" s="5">
        <f>+D253*E253*F253*G253</f>
        <v>2.16</v>
      </c>
      <c r="I253" s="2"/>
    </row>
    <row r="254" spans="1:9" ht="15">
      <c r="A254" s="3"/>
      <c r="B254" s="2" t="s">
        <v>158</v>
      </c>
      <c r="C254" s="2" t="s">
        <v>37</v>
      </c>
      <c r="D254" s="2">
        <v>1</v>
      </c>
      <c r="E254" s="2">
        <v>1.8</v>
      </c>
      <c r="F254" s="2">
        <v>0.9</v>
      </c>
      <c r="G254" s="2">
        <v>1</v>
      </c>
      <c r="H254" s="5">
        <f>+D254*E254*F254*G254</f>
        <v>1.62</v>
      </c>
      <c r="I254" s="2"/>
    </row>
    <row r="255" spans="1:9" ht="15">
      <c r="A255" s="3"/>
      <c r="B255" s="2" t="s">
        <v>113</v>
      </c>
      <c r="C255" s="2" t="s">
        <v>37</v>
      </c>
      <c r="D255" s="2">
        <v>2</v>
      </c>
      <c r="E255" s="2">
        <v>1.8</v>
      </c>
      <c r="F255" s="2">
        <v>0.9</v>
      </c>
      <c r="G255" s="2">
        <v>1</v>
      </c>
      <c r="H255" s="5">
        <f>+D255*E255*F255*G255</f>
        <v>3.24</v>
      </c>
      <c r="I255" s="2"/>
    </row>
    <row r="256" spans="1:9" ht="15">
      <c r="A256" s="3"/>
      <c r="B256" s="2" t="s">
        <v>59</v>
      </c>
      <c r="C256" s="2" t="s">
        <v>37</v>
      </c>
      <c r="D256" s="2">
        <v>2</v>
      </c>
      <c r="E256" s="2">
        <v>1.2</v>
      </c>
      <c r="F256" s="2">
        <v>0.6</v>
      </c>
      <c r="G256" s="2">
        <v>1</v>
      </c>
      <c r="H256" s="5">
        <f>+D256*E256*F256*G256</f>
        <v>1.44</v>
      </c>
      <c r="I256" s="2"/>
    </row>
    <row r="257" spans="1:9" ht="15">
      <c r="A257" s="3"/>
      <c r="B257" s="2" t="s">
        <v>155</v>
      </c>
      <c r="C257" s="2" t="s">
        <v>37</v>
      </c>
      <c r="D257" s="2">
        <v>3</v>
      </c>
      <c r="E257" s="2">
        <v>1.2</v>
      </c>
      <c r="F257" s="2">
        <v>0.6</v>
      </c>
      <c r="G257" s="2">
        <v>1</v>
      </c>
      <c r="H257" s="5">
        <f>+D257*E257*F257*G257</f>
        <v>2.1599999999999997</v>
      </c>
      <c r="I257" s="2"/>
    </row>
    <row r="258" spans="1:9" ht="15">
      <c r="A258" s="3"/>
      <c r="B258" s="2"/>
      <c r="C258" s="2"/>
      <c r="D258" s="2"/>
      <c r="E258" s="2"/>
      <c r="F258" s="2"/>
      <c r="G258" s="2"/>
      <c r="H258" s="22">
        <f>SUM(H253:H257)</f>
        <v>10.620000000000001</v>
      </c>
      <c r="I258" s="2"/>
    </row>
    <row r="259" spans="1:9" ht="15">
      <c r="A259" s="3"/>
      <c r="B259" s="2"/>
      <c r="C259" s="2"/>
      <c r="D259" s="2"/>
      <c r="E259" s="2"/>
      <c r="F259" s="2"/>
      <c r="G259" s="2"/>
      <c r="H259" s="5">
        <f>+H258*5%</f>
        <v>0.531</v>
      </c>
      <c r="I259" s="2"/>
    </row>
    <row r="260" spans="1:9" ht="15">
      <c r="A260" s="3"/>
      <c r="B260" s="2"/>
      <c r="C260" s="2"/>
      <c r="D260" s="2"/>
      <c r="E260" s="2"/>
      <c r="F260" s="2"/>
      <c r="G260" s="2"/>
      <c r="H260" s="2">
        <f>SUM(H258:H259)</f>
        <v>11.151000000000002</v>
      </c>
      <c r="I260" s="4">
        <f>+H260</f>
        <v>11.151000000000002</v>
      </c>
    </row>
    <row r="262" spans="1:9" ht="15">
      <c r="A262" s="3"/>
      <c r="B262" s="2" t="s">
        <v>159</v>
      </c>
      <c r="C262" s="2" t="s">
        <v>71</v>
      </c>
      <c r="D262" s="2">
        <v>7</v>
      </c>
      <c r="E262" s="2">
        <v>2.4</v>
      </c>
      <c r="F262" s="2">
        <v>1</v>
      </c>
      <c r="G262" s="2">
        <v>1</v>
      </c>
      <c r="H262" s="5">
        <f>+D262*E262*F262*G262</f>
        <v>16.8</v>
      </c>
      <c r="I262" s="2"/>
    </row>
    <row r="263" spans="1:9" ht="15">
      <c r="A263" s="3"/>
      <c r="B263" s="2"/>
      <c r="C263" s="2"/>
      <c r="D263" s="2"/>
      <c r="E263" s="2"/>
      <c r="F263" s="2"/>
      <c r="G263" s="2"/>
      <c r="H263" s="5">
        <f>+H262*3%</f>
        <v>0.504</v>
      </c>
      <c r="I263" s="2"/>
    </row>
    <row r="264" spans="1:9" ht="15">
      <c r="A264" s="3"/>
      <c r="B264" s="2"/>
      <c r="C264" s="2"/>
      <c r="D264" s="2"/>
      <c r="E264" s="2"/>
      <c r="F264" s="2"/>
      <c r="G264" s="2"/>
      <c r="H264" s="2">
        <f>SUM(H262:H263)</f>
        <v>17.304000000000002</v>
      </c>
      <c r="I264" s="2">
        <f>+H264</f>
        <v>17.304000000000002</v>
      </c>
    </row>
    <row r="266" spans="2:9" ht="15">
      <c r="B266" s="2" t="s">
        <v>160</v>
      </c>
      <c r="C266" s="2" t="s">
        <v>37</v>
      </c>
      <c r="D266" s="2">
        <v>1</v>
      </c>
      <c r="E266" s="2">
        <f>8.95+0.75</f>
        <v>9.7</v>
      </c>
      <c r="F266" s="2">
        <v>1</v>
      </c>
      <c r="G266" s="2">
        <v>0.9</v>
      </c>
      <c r="H266" s="5">
        <f>+D266*E266*F266*G266</f>
        <v>8.73</v>
      </c>
      <c r="I266" s="2"/>
    </row>
    <row r="267" spans="2:9" ht="15">
      <c r="B267" s="2"/>
      <c r="C267" s="2"/>
      <c r="D267" s="2"/>
      <c r="E267" s="2"/>
      <c r="F267" s="2"/>
      <c r="G267" s="2"/>
      <c r="H267" s="5">
        <f>+H266*3%</f>
        <v>0.2619</v>
      </c>
      <c r="I267" s="2"/>
    </row>
    <row r="268" spans="2:9" ht="15">
      <c r="B268" s="2"/>
      <c r="C268" s="2"/>
      <c r="D268" s="2"/>
      <c r="E268" s="2"/>
      <c r="F268" s="2"/>
      <c r="G268" s="2"/>
      <c r="H268" s="2">
        <f>SUM(H266:H267)</f>
        <v>8.991900000000001</v>
      </c>
      <c r="I268" s="4">
        <f>+H268</f>
        <v>8.991900000000001</v>
      </c>
    </row>
  </sheetData>
  <sheetProtection/>
  <printOptions/>
  <pageMargins left="0.11805555555555555" right="0.11805555555555555" top="0.15694444444444444" bottom="0.15694444444444444" header="0.3145833333333333" footer="0.3145833333333333"/>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LAPTOP01</dc:creator>
  <cp:keywords/>
  <dc:description/>
  <cp:lastModifiedBy>archcon05</cp:lastModifiedBy>
  <cp:lastPrinted>2019-01-25T10:34:07Z</cp:lastPrinted>
  <dcterms:created xsi:type="dcterms:W3CDTF">2017-12-07T10:59:59Z</dcterms:created>
  <dcterms:modified xsi:type="dcterms:W3CDTF">2019-01-25T13:22:22Z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1033-6.6.0.2495</vt:lpwstr>
  </property>
</Properties>
</file>